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表1-收支总表" sheetId="1" r:id="rId1"/>
    <sheet name="表2-财政拨款决算表" sheetId="2" r:id="rId2"/>
    <sheet name="表3-三公经费公共财政预算拨款决算表" sheetId="3" r:id="rId3"/>
  </sheets>
  <definedNames>
    <definedName name="_xlnm.Print_Area" localSheetId="0">'表1-收支总表'!$A$2:$D$77</definedName>
    <definedName name="_xlnm.Print_Area" localSheetId="2">'表3-三公经费公共财政预算拨款决算表'!$A$2:$C$11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<sst xmlns="http://schemas.openxmlformats.org/spreadsheetml/2006/main" count="240" uniqueCount="234">
  <si>
    <t>表01</t>
  </si>
  <si>
    <t>单位：万元</t>
  </si>
  <si>
    <t>一、财政拨款</t>
  </si>
  <si>
    <t>用事业基金弥补收支差额</t>
  </si>
  <si>
    <t>上年结转</t>
  </si>
  <si>
    <t>二、专户资金</t>
  </si>
  <si>
    <t>本年收入合计</t>
  </si>
  <si>
    <t>收  入  总  计</t>
  </si>
  <si>
    <t>表02</t>
  </si>
  <si>
    <t>合  计</t>
  </si>
  <si>
    <t>基本支出</t>
  </si>
  <si>
    <t>项目支出</t>
  </si>
  <si>
    <t>备  注</t>
  </si>
  <si>
    <t>决算数</t>
  </si>
  <si>
    <t>2012年省级部门收支决算总表</t>
  </si>
  <si>
    <t>项      目</t>
  </si>
  <si>
    <t>收                 入</t>
  </si>
  <si>
    <t>支                 出</t>
  </si>
  <si>
    <t>表03</t>
  </si>
  <si>
    <t>2012年决算数</t>
  </si>
  <si>
    <t>项  目</t>
  </si>
  <si>
    <t>附：2013年预算数</t>
  </si>
  <si>
    <t>单位：万元</t>
  </si>
  <si>
    <t>2012年省级部门财政拨款支出决算表</t>
  </si>
  <si>
    <t>2012年“三公”经费公共财政预算拨款决算表</t>
  </si>
  <si>
    <t>1.因公出国（境）费</t>
  </si>
  <si>
    <t>2.公务接待费</t>
  </si>
  <si>
    <t>3.公务用车购置及运行费</t>
  </si>
  <si>
    <t>三、事业收入（不含专户资金）</t>
  </si>
  <si>
    <t>四、事业单位经营收入</t>
  </si>
  <si>
    <t>五、其他收入</t>
  </si>
  <si>
    <t>支  出  总  计</t>
  </si>
  <si>
    <t>一、一般公共服务</t>
  </si>
  <si>
    <t>二、科学技术</t>
  </si>
  <si>
    <t>三、社会保障和就业</t>
  </si>
  <si>
    <t>四、医疗卫生</t>
  </si>
  <si>
    <t>五、节能环保</t>
  </si>
  <si>
    <t>六、农林水事务</t>
  </si>
  <si>
    <t>七、交通运输</t>
  </si>
  <si>
    <t>八、资源勘探电力信息等事务</t>
  </si>
  <si>
    <t>九、商业服务业等事务</t>
  </si>
  <si>
    <t>十、国土资源气象等事务</t>
  </si>
  <si>
    <t>十一、住房保障支出</t>
  </si>
  <si>
    <t>十二、其他支出</t>
  </si>
  <si>
    <t>本年支出合计</t>
  </si>
  <si>
    <t>结转下年</t>
  </si>
  <si>
    <t>一般公共服务</t>
  </si>
  <si>
    <t>206</t>
  </si>
  <si>
    <t>科学技术</t>
  </si>
  <si>
    <t>208</t>
  </si>
  <si>
    <t>社会保障和就业</t>
  </si>
  <si>
    <t>210</t>
  </si>
  <si>
    <t>211</t>
  </si>
  <si>
    <t>节能环保</t>
  </si>
  <si>
    <t>213</t>
  </si>
  <si>
    <t>农林水事务</t>
  </si>
  <si>
    <t>214</t>
  </si>
  <si>
    <t>交通运输</t>
  </si>
  <si>
    <t>215</t>
  </si>
  <si>
    <t>资源勘探电力信息等事务</t>
  </si>
  <si>
    <t>216</t>
  </si>
  <si>
    <t>商业服务业等事务</t>
  </si>
  <si>
    <t>220</t>
  </si>
  <si>
    <t>国土资源气象等事务</t>
  </si>
  <si>
    <t>221</t>
  </si>
  <si>
    <t>住房保障支出</t>
  </si>
  <si>
    <t>229</t>
  </si>
  <si>
    <t>其他支出</t>
  </si>
  <si>
    <t>20114</t>
  </si>
  <si>
    <t>20117</t>
  </si>
  <si>
    <t>20131</t>
  </si>
  <si>
    <t>20132</t>
  </si>
  <si>
    <t>20601</t>
  </si>
  <si>
    <t>20602</t>
  </si>
  <si>
    <t>20603</t>
  </si>
  <si>
    <t>20604</t>
  </si>
  <si>
    <t>20605</t>
  </si>
  <si>
    <t>20607</t>
  </si>
  <si>
    <t>20608</t>
  </si>
  <si>
    <t>20609</t>
  </si>
  <si>
    <t>20699</t>
  </si>
  <si>
    <t>20805</t>
  </si>
  <si>
    <t>2080504</t>
  </si>
  <si>
    <t>21004</t>
  </si>
  <si>
    <t>2100409</t>
  </si>
  <si>
    <t>21005</t>
  </si>
  <si>
    <t>2100501</t>
  </si>
  <si>
    <t>2100502</t>
  </si>
  <si>
    <t>21010</t>
  </si>
  <si>
    <t>2101004</t>
  </si>
  <si>
    <t>2101006</t>
  </si>
  <si>
    <t>21099</t>
  </si>
  <si>
    <t>2109901</t>
  </si>
  <si>
    <t>21101</t>
  </si>
  <si>
    <t>21104</t>
  </si>
  <si>
    <t>21301</t>
  </si>
  <si>
    <t>2130106</t>
  </si>
  <si>
    <t>2130109</t>
  </si>
  <si>
    <t>2130119</t>
  </si>
  <si>
    <t>2130135</t>
  </si>
  <si>
    <t>2130199</t>
  </si>
  <si>
    <t>21302</t>
  </si>
  <si>
    <t>2130206</t>
  </si>
  <si>
    <t>2130299</t>
  </si>
  <si>
    <t>21399</t>
  </si>
  <si>
    <t>2139999</t>
  </si>
  <si>
    <t>21401</t>
  </si>
  <si>
    <t>21502</t>
  </si>
  <si>
    <t>21505</t>
  </si>
  <si>
    <t>21508</t>
  </si>
  <si>
    <t>21599</t>
  </si>
  <si>
    <t>21606</t>
  </si>
  <si>
    <t>22002</t>
  </si>
  <si>
    <t>22004</t>
  </si>
  <si>
    <t>22102</t>
  </si>
  <si>
    <t>2210201</t>
  </si>
  <si>
    <t>2210203</t>
  </si>
  <si>
    <t>22999</t>
  </si>
  <si>
    <t>21364</t>
  </si>
  <si>
    <t>2136499</t>
  </si>
  <si>
    <t>22960</t>
  </si>
  <si>
    <t>合计</t>
  </si>
  <si>
    <t>201</t>
  </si>
  <si>
    <t xml:space="preserve">    其他医疗卫生支出</t>
  </si>
  <si>
    <t>科目名称</t>
  </si>
  <si>
    <t>科目编码</t>
  </si>
  <si>
    <t>部门名称：浙江省科技厅</t>
  </si>
  <si>
    <t>部门名称：浙江省科技厅</t>
  </si>
  <si>
    <t xml:space="preserve">    知识产权事务</t>
  </si>
  <si>
    <t xml:space="preserve">    质量技术监督与检验检疫事务</t>
  </si>
  <si>
    <t xml:space="preserve">    党委办公厅（室）及相关机构事务</t>
  </si>
  <si>
    <t xml:space="preserve">    组织事务</t>
  </si>
  <si>
    <t xml:space="preserve">    科学技术管理事务</t>
  </si>
  <si>
    <t xml:space="preserve">    基础研究 </t>
  </si>
  <si>
    <t xml:space="preserve">    应用研究</t>
  </si>
  <si>
    <t xml:space="preserve">    技术研究与开发</t>
  </si>
  <si>
    <t xml:space="preserve">    科技条件与服务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</si>
  <si>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</si>
  <si>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</si>
  <si>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</si>
  <si>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</si>
  <si>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行政事业单位离退休</t>
  </si>
  <si>
    <t xml:space="preserve">        未归口管理的行政单位离退休</t>
  </si>
  <si>
    <t xml:space="preserve">    公共卫生</t>
  </si>
  <si>
    <t xml:space="preserve">        重大公共卫生专项</t>
  </si>
  <si>
    <t xml:space="preserve">    医疗保障</t>
  </si>
  <si>
    <t xml:space="preserve">        行政单位医疗</t>
  </si>
  <si>
    <t xml:space="preserve">        事业单位医疗</t>
  </si>
  <si>
    <t xml:space="preserve">       食品、药品及医疗器械检验</t>
  </si>
  <si>
    <t xml:space="preserve">       标准事务</t>
  </si>
  <si>
    <t xml:space="preserve">    食品和药品监督管理事务</t>
  </si>
  <si>
    <t xml:space="preserve">        其他医疗卫生支出</t>
  </si>
  <si>
    <t xml:space="preserve">    环境保护管理事务</t>
  </si>
  <si>
    <t xml:space="preserve">    自然生态保护</t>
  </si>
  <si>
    <t xml:space="preserve">    农业</t>
  </si>
  <si>
    <t xml:space="preserve">       技术推广与培训</t>
  </si>
  <si>
    <t xml:space="preserve">       农产品质量安全</t>
  </si>
  <si>
    <t xml:space="preserve">       灾害救助</t>
  </si>
  <si>
    <t xml:space="preserve">       农业资源保护与利用</t>
  </si>
  <si>
    <t xml:space="preserve">       其他农业支出</t>
  </si>
  <si>
    <t xml:space="preserve">   林业</t>
  </si>
  <si>
    <t xml:space="preserve">       林业技术推广</t>
  </si>
  <si>
    <t xml:space="preserve">       其他林业支出</t>
  </si>
  <si>
    <t xml:space="preserve">   地方水利建设基金支出</t>
  </si>
  <si>
    <t xml:space="preserve">   其他农林水事务支出</t>
  </si>
  <si>
    <t xml:space="preserve">       其他农林水事务支出</t>
  </si>
  <si>
    <t xml:space="preserve">       其他地方水利建设基金支出</t>
  </si>
  <si>
    <t xml:space="preserve">    公路水路运输</t>
  </si>
  <si>
    <t xml:space="preserve">    制造业</t>
  </si>
  <si>
    <t xml:space="preserve">    工业和信息产业监管支出</t>
  </si>
  <si>
    <t xml:space="preserve">    支持中小企业发展和管理支出</t>
  </si>
  <si>
    <t xml:space="preserve">    其他资源勘探电力信息等事务支出</t>
  </si>
  <si>
    <t xml:space="preserve">    涉外发展服务支出</t>
  </si>
  <si>
    <t xml:space="preserve">    海洋管理事务</t>
  </si>
  <si>
    <t xml:space="preserve">    地震事务</t>
  </si>
  <si>
    <t xml:space="preserve">    住房改革支出</t>
  </si>
  <si>
    <t xml:space="preserve">        住房公积金</t>
  </si>
  <si>
    <t xml:space="preserve">        购房补贴</t>
  </si>
  <si>
    <t xml:space="preserve">    彩票公益金安排的支出</t>
  </si>
  <si>
    <t xml:space="preserve">    其他支出</t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</si>
  <si>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知识产权事务</t>
    </r>
  </si>
  <si>
    <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质量技术监督与检验检疫事务</t>
    </r>
  </si>
  <si>
    <r>
      <t xml:space="preserve">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党委办公厅（室）及相关机构事务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</si>
  <si>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组织事务</t>
    </r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</si>
  <si>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科学技术管理事务</t>
    </r>
  </si>
  <si>
    <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基础研究</t>
    </r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</si>
  <si>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应用研究</t>
    </r>
  </si>
  <si>
    <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技术研究与开发</t>
    </r>
  </si>
  <si>
    <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科技条件与服务</t>
    </r>
  </si>
  <si>
    <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科学技术普及</t>
    </r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</si>
  <si>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科技交流与合作</t>
    </r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</si>
  <si>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科技重大专项</t>
    </r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</si>
  <si>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其他科学技术支出</t>
    </r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</si>
  <si>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行政事业单位离退休</t>
    </r>
  </si>
  <si>
    <r>
      <t xml:space="preserve">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未归口管理的行政单位离退休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</si>
  <si>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公共卫生</t>
    </r>
  </si>
  <si>
    <r>
      <t xml:space="preserve">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重大公共卫生专项</t>
    </r>
  </si>
  <si>
    <r>
      <t xml:space="preserve">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环境保护管理事务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</si>
  <si>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医疗保障</t>
    </r>
  </si>
  <si>
    <r>
      <t xml:space="preserve">           </t>
    </r>
    <r>
      <rPr>
        <sz val="12"/>
        <rFont val="宋体"/>
        <family val="0"/>
      </rPr>
      <t>行政单位医疗</t>
    </r>
  </si>
  <si>
    <r>
      <t xml:space="preserve">           </t>
    </r>
    <r>
      <rPr>
        <sz val="12"/>
        <rFont val="宋体"/>
        <family val="0"/>
      </rPr>
      <t>事业单位医疗</t>
    </r>
  </si>
  <si>
    <r>
      <t xml:space="preserve">       </t>
    </r>
    <r>
      <rPr>
        <sz val="12"/>
        <rFont val="宋体"/>
        <family val="0"/>
      </rPr>
      <t>食品和药品监督管理事务</t>
    </r>
  </si>
  <si>
    <r>
      <t xml:space="preserve">           </t>
    </r>
    <r>
      <rPr>
        <sz val="12"/>
        <rFont val="宋体"/>
        <family val="0"/>
      </rPr>
      <t>食品、药品及医疗器械检验</t>
    </r>
  </si>
  <si>
    <r>
      <t xml:space="preserve">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标准事务</t>
    </r>
  </si>
  <si>
    <r>
      <t xml:space="preserve">       </t>
    </r>
    <r>
      <rPr>
        <sz val="12"/>
        <rFont val="宋体"/>
        <family val="0"/>
      </rPr>
      <t>其他医疗卫生支出</t>
    </r>
  </si>
  <si>
    <r>
      <t xml:space="preserve">           </t>
    </r>
    <r>
      <rPr>
        <sz val="12"/>
        <rFont val="宋体"/>
        <family val="0"/>
      </rPr>
      <t>其他医疗卫生支出</t>
    </r>
  </si>
  <si>
    <r>
      <t xml:space="preserve">        </t>
    </r>
    <r>
      <rPr>
        <sz val="12"/>
        <rFont val="宋体"/>
        <family val="0"/>
      </rPr>
      <t>自然生态保护</t>
    </r>
  </si>
  <si>
    <r>
      <t xml:space="preserve">        </t>
    </r>
    <r>
      <rPr>
        <sz val="12"/>
        <rFont val="宋体"/>
        <family val="0"/>
      </rPr>
      <t>农业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</si>
  <si>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林业</t>
    </r>
  </si>
  <si>
    <r>
      <t xml:space="preserve">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林业技术推广</t>
    </r>
  </si>
  <si>
    <r>
      <t xml:space="preserve">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其他林业支出</t>
    </r>
  </si>
  <si>
    <r>
      <t xml:space="preserve">            </t>
    </r>
    <r>
      <rPr>
        <sz val="12"/>
        <rFont val="宋体"/>
        <family val="0"/>
      </rPr>
      <t>技术推广与培训</t>
    </r>
  </si>
  <si>
    <r>
      <t xml:space="preserve">            </t>
    </r>
    <r>
      <rPr>
        <sz val="12"/>
        <rFont val="宋体"/>
        <family val="0"/>
      </rPr>
      <t>农产品质量安全</t>
    </r>
  </si>
  <si>
    <r>
      <t xml:space="preserve">           </t>
    </r>
    <r>
      <rPr>
        <sz val="12"/>
        <rFont val="宋体"/>
        <family val="0"/>
      </rPr>
      <t>灾害救助</t>
    </r>
  </si>
  <si>
    <r>
      <t xml:space="preserve">           </t>
    </r>
    <r>
      <rPr>
        <sz val="12"/>
        <rFont val="宋体"/>
        <family val="0"/>
      </rPr>
      <t>农业资源保护与利用</t>
    </r>
  </si>
  <si>
    <r>
      <t xml:space="preserve">           </t>
    </r>
    <r>
      <rPr>
        <sz val="12"/>
        <rFont val="宋体"/>
        <family val="0"/>
      </rPr>
      <t>其他农业支出</t>
    </r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</si>
  <si>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地方水利建设基金支出</t>
    </r>
  </si>
  <si>
    <r>
      <t xml:space="preserve">           </t>
    </r>
    <r>
      <rPr>
        <sz val="12"/>
        <rFont val="宋体"/>
        <family val="0"/>
      </rPr>
      <t>其他地方水利建设基金支出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</si>
  <si>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其他农林水事务支出</t>
    </r>
  </si>
  <si>
    <r>
      <t xml:space="preserve">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其他农林水事务支出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</si>
  <si>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公路水路运输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</si>
  <si>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制造业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</si>
  <si>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工业和信息产业监管支出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</si>
  <si>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支持中小企业发展和管理支出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</si>
  <si>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其他资源勘探电力信息等事务支出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</si>
  <si>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涉外发展服务支出</t>
    </r>
  </si>
  <si>
    <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海洋管理事务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</si>
  <si>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地震事务</t>
    </r>
  </si>
  <si>
    <r>
      <t xml:space="preserve">         </t>
    </r>
    <r>
      <rPr>
        <sz val="12"/>
        <rFont val="宋体"/>
        <family val="0"/>
      </rPr>
      <t xml:space="preserve"> 住房改革支出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</si>
  <si>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住房公积金</t>
    </r>
  </si>
  <si>
    <r>
      <t xml:space="preserve">             </t>
    </r>
    <r>
      <rPr>
        <sz val="12"/>
        <rFont val="宋体"/>
        <family val="0"/>
      </rPr>
      <t xml:space="preserve"> 购房补贴</t>
    </r>
  </si>
  <si>
    <r>
      <t xml:space="preserve">         </t>
    </r>
    <r>
      <rPr>
        <sz val="12"/>
        <rFont val="宋体"/>
        <family val="0"/>
      </rPr>
      <t xml:space="preserve"> 彩票公益金安排的支出</t>
    </r>
  </si>
  <si>
    <r>
      <t xml:space="preserve">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其他支出</t>
    </r>
  </si>
  <si>
    <t>医疗卫生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</si>
</sst>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* _-#,##0;&quot;¥&quot;* \-#,##0;&quot;¥&quot;* _-&quot;-&quot;;@"/>
    <numFmt numFmtId="184" formatCode="0.00_ "/>
    <numFmt numFmtId="185" formatCode="#,##0.00_ "/>
    <numFmt numFmtId="186" formatCode="0.0%"/>
  </numFmts>
  <fonts count="46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20"/>
      <name val="创艺简标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78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Alignment="1">
      <alignment vertical="center" wrapText="1"/>
    </xf>
    <xf numFmtId="178" fontId="7" fillId="0" borderId="0" xfId="5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78" fontId="0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Border="1" applyAlignment="1">
      <alignment vertical="center"/>
    </xf>
    <xf numFmtId="49" fontId="7" fillId="0" borderId="14" xfId="3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4" fontId="0" fillId="0" borderId="14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186" fontId="0" fillId="0" borderId="0" xfId="33" applyNumberFormat="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0" fontId="11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left" vertical="center" shrinkToFit="1"/>
    </xf>
    <xf numFmtId="4" fontId="11" fillId="0" borderId="14" xfId="0" applyNumberFormat="1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178" fontId="3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76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84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8"/>
  <sheetViews>
    <sheetView tabSelected="1" zoomScalePageLayoutView="0" workbookViewId="0" topLeftCell="A1">
      <selection activeCell="C12" sqref="C12"/>
    </sheetView>
  </sheetViews>
  <sheetFormatPr defaultColWidth="6.875" defaultRowHeight="19.5" customHeight="1"/>
  <cols>
    <col min="1" max="1" width="28.75390625" style="5" customWidth="1"/>
    <col min="2" max="2" width="22.875" style="35" customWidth="1"/>
    <col min="3" max="3" width="39.125" style="35" customWidth="1"/>
    <col min="4" max="4" width="21.75390625" style="35" customWidth="1"/>
    <col min="5" max="6" width="6.875" style="5" customWidth="1"/>
    <col min="7" max="27" width="0" style="5" hidden="1" customWidth="1"/>
    <col min="28" max="249" width="6.875" style="5" customWidth="1"/>
    <col min="250" max="16384" width="6.875" style="35" customWidth="1"/>
  </cols>
  <sheetData>
    <row r="1" ht="27" customHeight="1">
      <c r="A1" s="53"/>
    </row>
    <row r="2" spans="1:4" s="41" customFormat="1" ht="18" customHeight="1">
      <c r="A2" s="54"/>
      <c r="B2" s="40"/>
      <c r="C2" s="40"/>
      <c r="D2" s="36" t="s">
        <v>0</v>
      </c>
    </row>
    <row r="3" spans="1:249" s="42" customFormat="1" ht="27" customHeight="1">
      <c r="A3" s="27" t="s">
        <v>14</v>
      </c>
      <c r="B3" s="1"/>
      <c r="C3" s="55"/>
      <c r="D3" s="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</row>
    <row r="4" spans="1:4" ht="20.25" customHeight="1">
      <c r="A4" s="3" t="s">
        <v>126</v>
      </c>
      <c r="B4" s="40"/>
      <c r="C4" s="40"/>
      <c r="D4" s="36" t="s">
        <v>1</v>
      </c>
    </row>
    <row r="5" spans="1:4" ht="22.5" customHeight="1">
      <c r="A5" s="6" t="s">
        <v>16</v>
      </c>
      <c r="B5" s="7"/>
      <c r="C5" s="6" t="s">
        <v>17</v>
      </c>
      <c r="D5" s="8"/>
    </row>
    <row r="6" spans="1:4" ht="22.5" customHeight="1">
      <c r="A6" s="9" t="s">
        <v>15</v>
      </c>
      <c r="B6" s="9" t="s">
        <v>13</v>
      </c>
      <c r="C6" s="9" t="s">
        <v>15</v>
      </c>
      <c r="D6" s="9" t="s">
        <v>13</v>
      </c>
    </row>
    <row r="7" spans="1:20" ht="22.5" customHeight="1">
      <c r="A7" s="10" t="s">
        <v>2</v>
      </c>
      <c r="B7" s="37">
        <v>160553.07</v>
      </c>
      <c r="C7" s="57" t="s">
        <v>32</v>
      </c>
      <c r="D7" s="37">
        <f>SUM(D8:D11)</f>
        <v>4123.280000000001</v>
      </c>
      <c r="G7" s="58"/>
      <c r="H7" s="59"/>
      <c r="I7" s="59"/>
      <c r="J7" s="59"/>
      <c r="K7" s="58"/>
      <c r="L7" s="58"/>
      <c r="M7" s="59"/>
      <c r="N7" s="58"/>
      <c r="O7" s="59"/>
      <c r="P7" s="60"/>
      <c r="Q7" s="58"/>
      <c r="R7" s="58"/>
      <c r="S7" s="58"/>
      <c r="T7" s="58"/>
    </row>
    <row r="8" spans="1:20" ht="22.5" customHeight="1">
      <c r="A8" s="10" t="s">
        <v>5</v>
      </c>
      <c r="B8" s="37">
        <v>615.69</v>
      </c>
      <c r="C8" s="62" t="s">
        <v>180</v>
      </c>
      <c r="D8" s="37">
        <v>2792.9</v>
      </c>
      <c r="G8" s="58"/>
      <c r="H8" s="59"/>
      <c r="I8" s="59"/>
      <c r="J8" s="59"/>
      <c r="K8" s="58"/>
      <c r="L8" s="58"/>
      <c r="M8" s="59"/>
      <c r="N8" s="58"/>
      <c r="O8" s="59"/>
      <c r="P8" s="60"/>
      <c r="Q8" s="58"/>
      <c r="R8" s="58"/>
      <c r="S8" s="58"/>
      <c r="T8" s="58"/>
    </row>
    <row r="9" spans="1:20" ht="22.5" customHeight="1">
      <c r="A9" s="10" t="s">
        <v>28</v>
      </c>
      <c r="B9" s="37">
        <v>33516.58</v>
      </c>
      <c r="C9" s="62" t="s">
        <v>181</v>
      </c>
      <c r="D9" s="37">
        <v>1302.08</v>
      </c>
      <c r="G9" s="58"/>
      <c r="H9" s="59"/>
      <c r="I9" s="59"/>
      <c r="J9" s="59"/>
      <c r="K9" s="58"/>
      <c r="L9" s="58"/>
      <c r="M9" s="59"/>
      <c r="N9" s="58"/>
      <c r="O9" s="59"/>
      <c r="P9" s="60"/>
      <c r="Q9" s="58"/>
      <c r="R9" s="58"/>
      <c r="S9" s="58"/>
      <c r="T9" s="58"/>
    </row>
    <row r="10" spans="1:20" ht="22.5" customHeight="1">
      <c r="A10" s="10" t="s">
        <v>29</v>
      </c>
      <c r="B10" s="37">
        <v>14255.23</v>
      </c>
      <c r="C10" s="62" t="s">
        <v>182</v>
      </c>
      <c r="D10" s="37">
        <v>0.3</v>
      </c>
      <c r="G10" s="58"/>
      <c r="H10" s="59"/>
      <c r="I10" s="59"/>
      <c r="J10" s="59"/>
      <c r="K10" s="58"/>
      <c r="L10" s="58"/>
      <c r="M10" s="59"/>
      <c r="N10" s="58"/>
      <c r="O10" s="59"/>
      <c r="P10" s="60"/>
      <c r="Q10" s="58"/>
      <c r="R10" s="58"/>
      <c r="S10" s="58"/>
      <c r="T10" s="58"/>
    </row>
    <row r="11" spans="1:20" ht="22.5" customHeight="1">
      <c r="A11" s="10" t="s">
        <v>30</v>
      </c>
      <c r="B11" s="37">
        <v>5570.22</v>
      </c>
      <c r="C11" s="62" t="s">
        <v>183</v>
      </c>
      <c r="D11" s="37">
        <v>28</v>
      </c>
      <c r="G11" s="58"/>
      <c r="H11" s="59"/>
      <c r="I11" s="59"/>
      <c r="J11" s="59"/>
      <c r="K11" s="58"/>
      <c r="L11" s="58"/>
      <c r="M11" s="59"/>
      <c r="N11" s="58"/>
      <c r="O11" s="59"/>
      <c r="P11" s="60"/>
      <c r="Q11" s="58"/>
      <c r="R11" s="58"/>
      <c r="S11" s="58"/>
      <c r="T11" s="58"/>
    </row>
    <row r="12" spans="1:20" ht="22.5" customHeight="1">
      <c r="A12" s="10"/>
      <c r="B12" s="37"/>
      <c r="C12" s="57" t="s">
        <v>33</v>
      </c>
      <c r="D12" s="37">
        <f>SUM(D13:D21)</f>
        <v>170870.71999999997</v>
      </c>
      <c r="G12" s="58"/>
      <c r="H12" s="59"/>
      <c r="I12" s="59"/>
      <c r="J12" s="59"/>
      <c r="K12" s="58"/>
      <c r="L12" s="58"/>
      <c r="M12" s="59"/>
      <c r="N12" s="58"/>
      <c r="O12" s="59"/>
      <c r="P12" s="60"/>
      <c r="Q12" s="58"/>
      <c r="R12" s="58"/>
      <c r="S12" s="58"/>
      <c r="T12" s="58"/>
    </row>
    <row r="13" spans="1:20" ht="22.5" customHeight="1">
      <c r="A13" s="10"/>
      <c r="B13" s="37"/>
      <c r="C13" s="62" t="s">
        <v>184</v>
      </c>
      <c r="D13" s="37">
        <v>3684.07</v>
      </c>
      <c r="G13" s="58"/>
      <c r="H13" s="59"/>
      <c r="I13" s="59"/>
      <c r="J13" s="59"/>
      <c r="K13" s="58"/>
      <c r="L13" s="58"/>
      <c r="M13" s="59"/>
      <c r="N13" s="58"/>
      <c r="O13" s="59"/>
      <c r="P13" s="60"/>
      <c r="Q13" s="58"/>
      <c r="R13" s="58"/>
      <c r="S13" s="58"/>
      <c r="T13" s="58"/>
    </row>
    <row r="14" spans="1:20" ht="22.5" customHeight="1">
      <c r="A14" s="10"/>
      <c r="B14" s="37"/>
      <c r="C14" s="62" t="s">
        <v>185</v>
      </c>
      <c r="D14" s="37">
        <v>10131.04</v>
      </c>
      <c r="G14" s="58"/>
      <c r="H14" s="59"/>
      <c r="I14" s="59"/>
      <c r="J14" s="59"/>
      <c r="K14" s="58"/>
      <c r="L14" s="58"/>
      <c r="M14" s="59"/>
      <c r="N14" s="58"/>
      <c r="O14" s="59"/>
      <c r="P14" s="60"/>
      <c r="Q14" s="58"/>
      <c r="R14" s="58"/>
      <c r="S14" s="58"/>
      <c r="T14" s="58"/>
    </row>
    <row r="15" spans="1:20" ht="22.5" customHeight="1">
      <c r="A15" s="10"/>
      <c r="B15" s="37"/>
      <c r="C15" s="62" t="s">
        <v>186</v>
      </c>
      <c r="D15" s="37">
        <v>37778.13</v>
      </c>
      <c r="G15" s="58"/>
      <c r="H15" s="59"/>
      <c r="I15" s="59"/>
      <c r="J15" s="59"/>
      <c r="K15" s="58"/>
      <c r="L15" s="58"/>
      <c r="M15" s="59"/>
      <c r="N15" s="58"/>
      <c r="O15" s="59"/>
      <c r="P15" s="60"/>
      <c r="Q15" s="58"/>
      <c r="R15" s="58"/>
      <c r="S15" s="58"/>
      <c r="T15" s="58"/>
    </row>
    <row r="16" spans="1:20" ht="22.5" customHeight="1">
      <c r="A16" s="10"/>
      <c r="B16" s="37"/>
      <c r="C16" s="62" t="s">
        <v>187</v>
      </c>
      <c r="D16" s="37">
        <v>50484.78</v>
      </c>
      <c r="G16" s="58"/>
      <c r="H16" s="59"/>
      <c r="I16" s="59"/>
      <c r="J16" s="59"/>
      <c r="K16" s="58"/>
      <c r="L16" s="58"/>
      <c r="M16" s="59"/>
      <c r="N16" s="58"/>
      <c r="O16" s="59"/>
      <c r="P16" s="60"/>
      <c r="Q16" s="58"/>
      <c r="R16" s="58"/>
      <c r="S16" s="58"/>
      <c r="T16" s="58"/>
    </row>
    <row r="17" spans="1:249" ht="22.5" customHeight="1">
      <c r="A17" s="10"/>
      <c r="B17" s="37"/>
      <c r="C17" s="62" t="s">
        <v>188</v>
      </c>
      <c r="D17" s="37">
        <v>43787.27</v>
      </c>
      <c r="G17" s="58"/>
      <c r="H17" s="59"/>
      <c r="I17" s="59"/>
      <c r="J17" s="59"/>
      <c r="K17" s="58"/>
      <c r="L17" s="58"/>
      <c r="M17" s="59"/>
      <c r="N17" s="58"/>
      <c r="O17" s="59"/>
      <c r="P17" s="60"/>
      <c r="Q17" s="58"/>
      <c r="R17" s="58"/>
      <c r="S17" s="58"/>
      <c r="T17" s="58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</row>
    <row r="18" spans="1:249" ht="22.5" customHeight="1">
      <c r="A18" s="10"/>
      <c r="B18" s="37"/>
      <c r="C18" s="62" t="s">
        <v>189</v>
      </c>
      <c r="D18" s="37">
        <v>0.53</v>
      </c>
      <c r="G18" s="58"/>
      <c r="H18" s="59"/>
      <c r="I18" s="59"/>
      <c r="J18" s="59"/>
      <c r="K18" s="58"/>
      <c r="L18" s="58"/>
      <c r="M18" s="59"/>
      <c r="N18" s="58"/>
      <c r="O18" s="59"/>
      <c r="P18" s="60"/>
      <c r="Q18" s="58"/>
      <c r="R18" s="58"/>
      <c r="S18" s="58"/>
      <c r="T18" s="58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</row>
    <row r="19" spans="1:249" ht="22.5" customHeight="1">
      <c r="A19" s="10"/>
      <c r="B19" s="37"/>
      <c r="C19" s="62" t="s">
        <v>190</v>
      </c>
      <c r="D19" s="37">
        <v>855.99</v>
      </c>
      <c r="G19" s="58"/>
      <c r="H19" s="59"/>
      <c r="I19" s="59"/>
      <c r="J19" s="59"/>
      <c r="K19" s="58"/>
      <c r="L19" s="58"/>
      <c r="M19" s="59"/>
      <c r="N19" s="58"/>
      <c r="O19" s="59"/>
      <c r="P19" s="60"/>
      <c r="Q19" s="58"/>
      <c r="R19" s="58"/>
      <c r="S19" s="58"/>
      <c r="T19" s="58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</row>
    <row r="20" spans="1:249" ht="22.5" customHeight="1">
      <c r="A20" s="10"/>
      <c r="B20" s="37"/>
      <c r="C20" s="62" t="s">
        <v>191</v>
      </c>
      <c r="D20" s="37">
        <v>2.94</v>
      </c>
      <c r="G20" s="58"/>
      <c r="H20" s="59"/>
      <c r="I20" s="59"/>
      <c r="J20" s="59"/>
      <c r="K20" s="58"/>
      <c r="L20" s="58"/>
      <c r="M20" s="59"/>
      <c r="N20" s="58"/>
      <c r="O20" s="59"/>
      <c r="P20" s="60"/>
      <c r="Q20" s="58"/>
      <c r="R20" s="58"/>
      <c r="S20" s="58"/>
      <c r="T20" s="58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</row>
    <row r="21" spans="1:249" ht="22.5" customHeight="1">
      <c r="A21" s="10"/>
      <c r="B21" s="37"/>
      <c r="C21" s="62" t="s">
        <v>192</v>
      </c>
      <c r="D21" s="37">
        <f>24145.97</f>
        <v>24145.97</v>
      </c>
      <c r="G21" s="58"/>
      <c r="H21" s="59"/>
      <c r="I21" s="59"/>
      <c r="J21" s="59"/>
      <c r="K21" s="58"/>
      <c r="L21" s="58"/>
      <c r="M21" s="59"/>
      <c r="N21" s="58"/>
      <c r="O21" s="59"/>
      <c r="P21" s="60"/>
      <c r="Q21" s="58"/>
      <c r="R21" s="58"/>
      <c r="S21" s="58"/>
      <c r="T21" s="58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</row>
    <row r="22" spans="1:249" ht="22.5" customHeight="1">
      <c r="A22" s="10"/>
      <c r="B22" s="37"/>
      <c r="C22" s="57" t="s">
        <v>34</v>
      </c>
      <c r="D22" s="37">
        <f>D23</f>
        <v>781.47</v>
      </c>
      <c r="G22" s="58"/>
      <c r="H22" s="59"/>
      <c r="I22" s="59"/>
      <c r="J22" s="59"/>
      <c r="K22" s="58"/>
      <c r="L22" s="58"/>
      <c r="M22" s="59"/>
      <c r="N22" s="58"/>
      <c r="O22" s="59"/>
      <c r="P22" s="60"/>
      <c r="Q22" s="58"/>
      <c r="R22" s="58"/>
      <c r="S22" s="58"/>
      <c r="T22" s="58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</row>
    <row r="23" spans="1:249" ht="22.5" customHeight="1">
      <c r="A23" s="10"/>
      <c r="B23" s="37"/>
      <c r="C23" s="62" t="s">
        <v>193</v>
      </c>
      <c r="D23" s="37">
        <v>781.47</v>
      </c>
      <c r="G23" s="58"/>
      <c r="H23" s="59"/>
      <c r="I23" s="59"/>
      <c r="J23" s="59"/>
      <c r="K23" s="58"/>
      <c r="L23" s="58"/>
      <c r="M23" s="59"/>
      <c r="N23" s="58"/>
      <c r="O23" s="59"/>
      <c r="P23" s="60"/>
      <c r="Q23" s="58"/>
      <c r="R23" s="58"/>
      <c r="S23" s="58"/>
      <c r="T23" s="58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</row>
    <row r="24" spans="1:249" ht="22.5" customHeight="1">
      <c r="A24" s="10"/>
      <c r="B24" s="37"/>
      <c r="C24" s="62" t="s">
        <v>194</v>
      </c>
      <c r="D24" s="37">
        <v>781.47</v>
      </c>
      <c r="G24" s="58"/>
      <c r="H24" s="59"/>
      <c r="I24" s="59"/>
      <c r="J24" s="59"/>
      <c r="K24" s="58"/>
      <c r="L24" s="58"/>
      <c r="M24" s="59"/>
      <c r="N24" s="58"/>
      <c r="O24" s="59"/>
      <c r="P24" s="60"/>
      <c r="Q24" s="58"/>
      <c r="R24" s="58"/>
      <c r="S24" s="58"/>
      <c r="T24" s="58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</row>
    <row r="25" spans="1:249" ht="22.5" customHeight="1">
      <c r="A25" s="10"/>
      <c r="B25" s="37"/>
      <c r="C25" s="57" t="s">
        <v>35</v>
      </c>
      <c r="D25" s="37">
        <f>D26+D28+D31+D34</f>
        <v>4445.200000000001</v>
      </c>
      <c r="G25" s="58"/>
      <c r="H25" s="59"/>
      <c r="I25" s="59"/>
      <c r="J25" s="59"/>
      <c r="K25" s="58"/>
      <c r="L25" s="58"/>
      <c r="M25" s="59"/>
      <c r="N25" s="58"/>
      <c r="O25" s="59"/>
      <c r="P25" s="60"/>
      <c r="Q25" s="58"/>
      <c r="R25" s="58"/>
      <c r="S25" s="58"/>
      <c r="T25" s="58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</row>
    <row r="26" spans="1:249" ht="22.5" customHeight="1">
      <c r="A26" s="10"/>
      <c r="B26" s="37"/>
      <c r="C26" s="62" t="s">
        <v>195</v>
      </c>
      <c r="D26" s="37">
        <f>D27</f>
        <v>289.2</v>
      </c>
      <c r="G26" s="58"/>
      <c r="H26" s="59"/>
      <c r="I26" s="59"/>
      <c r="J26" s="59"/>
      <c r="K26" s="58"/>
      <c r="L26" s="58"/>
      <c r="M26" s="59"/>
      <c r="N26" s="58"/>
      <c r="O26" s="59"/>
      <c r="P26" s="60"/>
      <c r="Q26" s="58"/>
      <c r="R26" s="58"/>
      <c r="S26" s="58"/>
      <c r="T26" s="58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</row>
    <row r="27" spans="1:249" ht="22.5" customHeight="1">
      <c r="A27" s="10"/>
      <c r="B27" s="37"/>
      <c r="C27" s="62" t="s">
        <v>196</v>
      </c>
      <c r="D27" s="37">
        <f>289.2</f>
        <v>289.2</v>
      </c>
      <c r="G27" s="58"/>
      <c r="H27" s="59"/>
      <c r="I27" s="59"/>
      <c r="J27" s="59"/>
      <c r="K27" s="58"/>
      <c r="L27" s="58"/>
      <c r="M27" s="59"/>
      <c r="N27" s="58"/>
      <c r="O27" s="59"/>
      <c r="P27" s="60"/>
      <c r="Q27" s="58"/>
      <c r="R27" s="58"/>
      <c r="S27" s="58"/>
      <c r="T27" s="58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</row>
    <row r="28" spans="1:249" ht="22.5" customHeight="1">
      <c r="A28" s="10"/>
      <c r="B28" s="37"/>
      <c r="C28" s="62" t="s">
        <v>198</v>
      </c>
      <c r="D28" s="37">
        <f>D29+D30</f>
        <v>1739.1599999999999</v>
      </c>
      <c r="G28" s="58"/>
      <c r="H28" s="59"/>
      <c r="I28" s="59"/>
      <c r="J28" s="59"/>
      <c r="K28" s="58"/>
      <c r="L28" s="58"/>
      <c r="M28" s="59"/>
      <c r="N28" s="58"/>
      <c r="O28" s="59"/>
      <c r="P28" s="60"/>
      <c r="Q28" s="58"/>
      <c r="R28" s="58"/>
      <c r="S28" s="58"/>
      <c r="T28" s="58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</row>
    <row r="29" spans="1:249" ht="22.5" customHeight="1">
      <c r="A29" s="10"/>
      <c r="B29" s="37"/>
      <c r="C29" s="62" t="s">
        <v>199</v>
      </c>
      <c r="D29" s="37">
        <v>42.54</v>
      </c>
      <c r="G29" s="58"/>
      <c r="H29" s="59"/>
      <c r="I29" s="59"/>
      <c r="J29" s="59"/>
      <c r="K29" s="58"/>
      <c r="L29" s="58"/>
      <c r="M29" s="59"/>
      <c r="N29" s="58"/>
      <c r="O29" s="59"/>
      <c r="P29" s="60"/>
      <c r="Q29" s="58"/>
      <c r="R29" s="58"/>
      <c r="S29" s="58"/>
      <c r="T29" s="58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</row>
    <row r="30" spans="1:249" ht="22.5" customHeight="1">
      <c r="A30" s="10"/>
      <c r="B30" s="37"/>
      <c r="C30" s="62" t="s">
        <v>200</v>
      </c>
      <c r="D30" s="37">
        <v>1696.62</v>
      </c>
      <c r="G30" s="58"/>
      <c r="H30" s="59"/>
      <c r="I30" s="59"/>
      <c r="J30" s="59"/>
      <c r="K30" s="58"/>
      <c r="L30" s="58"/>
      <c r="M30" s="59"/>
      <c r="N30" s="58"/>
      <c r="O30" s="59"/>
      <c r="P30" s="60"/>
      <c r="Q30" s="58"/>
      <c r="R30" s="58"/>
      <c r="S30" s="58"/>
      <c r="T30" s="58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</row>
    <row r="31" spans="1:249" ht="22.5" customHeight="1">
      <c r="A31" s="10"/>
      <c r="B31" s="37"/>
      <c r="C31" s="62" t="s">
        <v>201</v>
      </c>
      <c r="D31" s="37">
        <v>2411.57</v>
      </c>
      <c r="G31" s="58"/>
      <c r="H31" s="59"/>
      <c r="I31" s="59"/>
      <c r="J31" s="59"/>
      <c r="K31" s="58"/>
      <c r="L31" s="58"/>
      <c r="M31" s="59"/>
      <c r="N31" s="58"/>
      <c r="O31" s="59"/>
      <c r="P31" s="60"/>
      <c r="Q31" s="58"/>
      <c r="R31" s="58"/>
      <c r="S31" s="58"/>
      <c r="T31" s="58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</row>
    <row r="32" spans="1:249" ht="22.5" customHeight="1">
      <c r="A32" s="10"/>
      <c r="B32" s="37"/>
      <c r="C32" s="62" t="s">
        <v>202</v>
      </c>
      <c r="D32" s="37">
        <v>2054.12</v>
      </c>
      <c r="G32" s="58"/>
      <c r="H32" s="59"/>
      <c r="I32" s="59"/>
      <c r="J32" s="59"/>
      <c r="K32" s="58"/>
      <c r="L32" s="58"/>
      <c r="M32" s="59"/>
      <c r="N32" s="58"/>
      <c r="O32" s="59"/>
      <c r="P32" s="60"/>
      <c r="Q32" s="58"/>
      <c r="R32" s="58"/>
      <c r="S32" s="58"/>
      <c r="T32" s="58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</row>
    <row r="33" spans="1:249" ht="22.5" customHeight="1">
      <c r="A33" s="10"/>
      <c r="B33" s="37"/>
      <c r="C33" s="62" t="s">
        <v>203</v>
      </c>
      <c r="D33" s="37">
        <v>357.45</v>
      </c>
      <c r="G33" s="58"/>
      <c r="H33" s="59"/>
      <c r="I33" s="59"/>
      <c r="J33" s="59"/>
      <c r="K33" s="58"/>
      <c r="L33" s="58"/>
      <c r="M33" s="59"/>
      <c r="N33" s="58"/>
      <c r="O33" s="59"/>
      <c r="P33" s="60"/>
      <c r="Q33" s="58"/>
      <c r="R33" s="58"/>
      <c r="S33" s="58"/>
      <c r="T33" s="58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</row>
    <row r="34" spans="1:249" ht="22.5" customHeight="1">
      <c r="A34" s="10"/>
      <c r="B34" s="37"/>
      <c r="C34" s="62" t="s">
        <v>204</v>
      </c>
      <c r="D34" s="37">
        <v>5.27</v>
      </c>
      <c r="G34" s="58"/>
      <c r="H34" s="59"/>
      <c r="I34" s="59"/>
      <c r="J34" s="59"/>
      <c r="K34" s="58"/>
      <c r="L34" s="58"/>
      <c r="M34" s="59"/>
      <c r="N34" s="58"/>
      <c r="O34" s="59"/>
      <c r="P34" s="60"/>
      <c r="Q34" s="58"/>
      <c r="R34" s="58"/>
      <c r="S34" s="58"/>
      <c r="T34" s="58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</row>
    <row r="35" spans="1:249" ht="22.5" customHeight="1">
      <c r="A35" s="10"/>
      <c r="B35" s="37"/>
      <c r="C35" s="62" t="s">
        <v>205</v>
      </c>
      <c r="D35" s="37">
        <v>5.27</v>
      </c>
      <c r="G35" s="58"/>
      <c r="H35" s="59"/>
      <c r="I35" s="59"/>
      <c r="J35" s="59"/>
      <c r="K35" s="58"/>
      <c r="L35" s="58"/>
      <c r="M35" s="59"/>
      <c r="N35" s="58"/>
      <c r="O35" s="59"/>
      <c r="P35" s="60"/>
      <c r="Q35" s="58"/>
      <c r="R35" s="58"/>
      <c r="S35" s="58"/>
      <c r="T35" s="58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</row>
    <row r="36" spans="1:249" ht="22.5" customHeight="1">
      <c r="A36" s="10"/>
      <c r="B36" s="37"/>
      <c r="C36" s="57" t="s">
        <v>36</v>
      </c>
      <c r="D36" s="37">
        <v>6.66</v>
      </c>
      <c r="G36" s="58"/>
      <c r="H36" s="59"/>
      <c r="I36" s="59"/>
      <c r="J36" s="59"/>
      <c r="K36" s="58"/>
      <c r="L36" s="58"/>
      <c r="M36" s="59"/>
      <c r="N36" s="58"/>
      <c r="O36" s="59"/>
      <c r="P36" s="60"/>
      <c r="Q36" s="58"/>
      <c r="R36" s="58"/>
      <c r="S36" s="58"/>
      <c r="T36" s="58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</row>
    <row r="37" spans="1:249" ht="22.5" customHeight="1">
      <c r="A37" s="10"/>
      <c r="B37" s="37"/>
      <c r="C37" s="62" t="s">
        <v>197</v>
      </c>
      <c r="D37" s="37">
        <v>2.66</v>
      </c>
      <c r="G37" s="58"/>
      <c r="H37" s="59"/>
      <c r="I37" s="59"/>
      <c r="J37" s="59"/>
      <c r="K37" s="58"/>
      <c r="L37" s="58"/>
      <c r="M37" s="59"/>
      <c r="N37" s="58"/>
      <c r="O37" s="59"/>
      <c r="P37" s="60"/>
      <c r="Q37" s="58"/>
      <c r="R37" s="58"/>
      <c r="S37" s="58"/>
      <c r="T37" s="58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</row>
    <row r="38" spans="1:249" ht="22.5" customHeight="1">
      <c r="A38" s="10"/>
      <c r="B38" s="37"/>
      <c r="C38" s="62" t="s">
        <v>206</v>
      </c>
      <c r="D38" s="37">
        <v>4</v>
      </c>
      <c r="G38" s="58"/>
      <c r="H38" s="59"/>
      <c r="I38" s="59"/>
      <c r="J38" s="59"/>
      <c r="K38" s="58"/>
      <c r="L38" s="58"/>
      <c r="M38" s="59"/>
      <c r="N38" s="58"/>
      <c r="O38" s="59"/>
      <c r="P38" s="60"/>
      <c r="Q38" s="58"/>
      <c r="R38" s="58"/>
      <c r="S38" s="58"/>
      <c r="T38" s="58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</row>
    <row r="39" spans="1:249" ht="22.5" customHeight="1">
      <c r="A39" s="10"/>
      <c r="B39" s="37"/>
      <c r="C39" s="57" t="s">
        <v>37</v>
      </c>
      <c r="D39" s="37">
        <f>D40+D46+D49+D51</f>
        <v>3572.07</v>
      </c>
      <c r="G39" s="58"/>
      <c r="H39" s="59"/>
      <c r="I39" s="59"/>
      <c r="J39" s="59"/>
      <c r="K39" s="58"/>
      <c r="L39" s="58"/>
      <c r="M39" s="59"/>
      <c r="N39" s="58"/>
      <c r="O39" s="59"/>
      <c r="P39" s="60"/>
      <c r="Q39" s="58"/>
      <c r="R39" s="58"/>
      <c r="S39" s="58"/>
      <c r="T39" s="58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</row>
    <row r="40" spans="1:249" ht="22.5" customHeight="1">
      <c r="A40" s="10"/>
      <c r="B40" s="37"/>
      <c r="C40" s="62" t="s">
        <v>207</v>
      </c>
      <c r="D40" s="37">
        <v>3026.4</v>
      </c>
      <c r="G40" s="58"/>
      <c r="H40" s="59"/>
      <c r="I40" s="59"/>
      <c r="J40" s="59"/>
      <c r="K40" s="58"/>
      <c r="L40" s="58"/>
      <c r="M40" s="59"/>
      <c r="N40" s="58"/>
      <c r="O40" s="59"/>
      <c r="P40" s="60"/>
      <c r="Q40" s="58"/>
      <c r="R40" s="58"/>
      <c r="S40" s="58"/>
      <c r="T40" s="58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</row>
    <row r="41" spans="1:249" ht="22.5" customHeight="1">
      <c r="A41" s="10"/>
      <c r="B41" s="37"/>
      <c r="C41" s="62" t="s">
        <v>211</v>
      </c>
      <c r="D41" s="37">
        <v>88</v>
      </c>
      <c r="G41" s="58"/>
      <c r="H41" s="59"/>
      <c r="I41" s="59"/>
      <c r="J41" s="59"/>
      <c r="K41" s="58"/>
      <c r="L41" s="58"/>
      <c r="M41" s="59"/>
      <c r="N41" s="58"/>
      <c r="O41" s="59"/>
      <c r="P41" s="60"/>
      <c r="Q41" s="58"/>
      <c r="R41" s="58"/>
      <c r="S41" s="58"/>
      <c r="T41" s="58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</row>
    <row r="42" spans="1:249" ht="22.5" customHeight="1">
      <c r="A42" s="10"/>
      <c r="B42" s="37"/>
      <c r="C42" s="62" t="s">
        <v>212</v>
      </c>
      <c r="D42" s="37">
        <v>462.87</v>
      </c>
      <c r="G42" s="58"/>
      <c r="H42" s="59"/>
      <c r="I42" s="59"/>
      <c r="J42" s="59"/>
      <c r="K42" s="58"/>
      <c r="L42" s="58"/>
      <c r="M42" s="59"/>
      <c r="N42" s="58"/>
      <c r="O42" s="59"/>
      <c r="P42" s="60"/>
      <c r="Q42" s="58"/>
      <c r="R42" s="58"/>
      <c r="S42" s="58"/>
      <c r="T42" s="58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</row>
    <row r="43" spans="1:249" ht="22.5" customHeight="1">
      <c r="A43" s="10"/>
      <c r="B43" s="37"/>
      <c r="C43" s="62" t="s">
        <v>213</v>
      </c>
      <c r="D43" s="37">
        <v>60</v>
      </c>
      <c r="G43" s="58"/>
      <c r="H43" s="59"/>
      <c r="I43" s="59"/>
      <c r="J43" s="59"/>
      <c r="K43" s="58"/>
      <c r="L43" s="58"/>
      <c r="M43" s="59"/>
      <c r="N43" s="58"/>
      <c r="O43" s="59"/>
      <c r="P43" s="60"/>
      <c r="Q43" s="58"/>
      <c r="R43" s="58"/>
      <c r="S43" s="58"/>
      <c r="T43" s="58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</row>
    <row r="44" spans="1:249" ht="22.5" customHeight="1">
      <c r="A44" s="10"/>
      <c r="B44" s="37"/>
      <c r="C44" s="62" t="s">
        <v>214</v>
      </c>
      <c r="D44" s="37">
        <v>929.43</v>
      </c>
      <c r="G44" s="58"/>
      <c r="H44" s="59"/>
      <c r="I44" s="59"/>
      <c r="J44" s="59"/>
      <c r="K44" s="58"/>
      <c r="L44" s="58"/>
      <c r="M44" s="59"/>
      <c r="N44" s="58"/>
      <c r="O44" s="59"/>
      <c r="P44" s="60"/>
      <c r="Q44" s="58"/>
      <c r="R44" s="58"/>
      <c r="S44" s="58"/>
      <c r="T44" s="58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</row>
    <row r="45" spans="1:249" ht="22.5" customHeight="1">
      <c r="A45" s="10"/>
      <c r="B45" s="37"/>
      <c r="C45" s="62" t="s">
        <v>215</v>
      </c>
      <c r="D45" s="37">
        <v>1486.1</v>
      </c>
      <c r="G45" s="58"/>
      <c r="H45" s="59"/>
      <c r="I45" s="59"/>
      <c r="J45" s="59"/>
      <c r="K45" s="58"/>
      <c r="L45" s="58"/>
      <c r="M45" s="59"/>
      <c r="N45" s="58"/>
      <c r="O45" s="59"/>
      <c r="P45" s="60"/>
      <c r="Q45" s="58"/>
      <c r="R45" s="58"/>
      <c r="S45" s="58"/>
      <c r="T45" s="58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</row>
    <row r="46" spans="1:249" ht="22.5" customHeight="1">
      <c r="A46" s="10"/>
      <c r="B46" s="37"/>
      <c r="C46" s="62" t="s">
        <v>208</v>
      </c>
      <c r="D46" s="37">
        <v>97.62</v>
      </c>
      <c r="G46" s="58"/>
      <c r="H46" s="59"/>
      <c r="I46" s="59"/>
      <c r="J46" s="59"/>
      <c r="K46" s="58"/>
      <c r="L46" s="58"/>
      <c r="M46" s="59"/>
      <c r="N46" s="58"/>
      <c r="O46" s="59"/>
      <c r="P46" s="60"/>
      <c r="Q46" s="58"/>
      <c r="R46" s="58"/>
      <c r="S46" s="58"/>
      <c r="T46" s="58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</row>
    <row r="47" spans="1:249" ht="22.5" customHeight="1">
      <c r="A47" s="10"/>
      <c r="B47" s="37"/>
      <c r="C47" s="62" t="s">
        <v>209</v>
      </c>
      <c r="D47" s="37">
        <v>75.41</v>
      </c>
      <c r="G47" s="58"/>
      <c r="H47" s="59"/>
      <c r="I47" s="59"/>
      <c r="J47" s="59"/>
      <c r="K47" s="58"/>
      <c r="L47" s="58"/>
      <c r="M47" s="59"/>
      <c r="N47" s="58"/>
      <c r="O47" s="59"/>
      <c r="P47" s="60"/>
      <c r="Q47" s="58"/>
      <c r="R47" s="58"/>
      <c r="S47" s="58"/>
      <c r="T47" s="58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</row>
    <row r="48" spans="1:249" ht="22.5" customHeight="1">
      <c r="A48" s="10"/>
      <c r="B48" s="37"/>
      <c r="C48" s="62" t="s">
        <v>210</v>
      </c>
      <c r="D48" s="37">
        <v>22.21</v>
      </c>
      <c r="G48" s="58"/>
      <c r="H48" s="59"/>
      <c r="I48" s="59"/>
      <c r="J48" s="59"/>
      <c r="K48" s="58"/>
      <c r="L48" s="58"/>
      <c r="M48" s="59"/>
      <c r="N48" s="58"/>
      <c r="O48" s="59"/>
      <c r="P48" s="60"/>
      <c r="Q48" s="58"/>
      <c r="R48" s="58"/>
      <c r="S48" s="58"/>
      <c r="T48" s="58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</row>
    <row r="49" spans="1:249" ht="22.5" customHeight="1">
      <c r="A49" s="10"/>
      <c r="B49" s="37"/>
      <c r="C49" s="62" t="s">
        <v>216</v>
      </c>
      <c r="D49" s="37">
        <v>83.05</v>
      </c>
      <c r="G49" s="58"/>
      <c r="H49" s="59"/>
      <c r="I49" s="59"/>
      <c r="J49" s="59"/>
      <c r="K49" s="58"/>
      <c r="L49" s="58"/>
      <c r="M49" s="59"/>
      <c r="N49" s="58"/>
      <c r="O49" s="59"/>
      <c r="P49" s="60"/>
      <c r="Q49" s="58"/>
      <c r="R49" s="58"/>
      <c r="S49" s="58"/>
      <c r="T49" s="58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</row>
    <row r="50" spans="1:249" ht="22.5" customHeight="1">
      <c r="A50" s="10"/>
      <c r="B50" s="37"/>
      <c r="C50" s="62" t="s">
        <v>217</v>
      </c>
      <c r="D50" s="37">
        <v>83.05</v>
      </c>
      <c r="G50" s="58"/>
      <c r="H50" s="59"/>
      <c r="I50" s="59"/>
      <c r="J50" s="59"/>
      <c r="K50" s="58"/>
      <c r="L50" s="58"/>
      <c r="M50" s="59"/>
      <c r="N50" s="58"/>
      <c r="O50" s="59"/>
      <c r="P50" s="60"/>
      <c r="Q50" s="58"/>
      <c r="R50" s="58"/>
      <c r="S50" s="58"/>
      <c r="T50" s="58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</row>
    <row r="51" spans="1:249" ht="22.5" customHeight="1">
      <c r="A51" s="10"/>
      <c r="B51" s="37"/>
      <c r="C51" s="62" t="s">
        <v>218</v>
      </c>
      <c r="D51" s="37">
        <v>365</v>
      </c>
      <c r="G51" s="58"/>
      <c r="H51" s="59"/>
      <c r="I51" s="59"/>
      <c r="J51" s="59"/>
      <c r="K51" s="58"/>
      <c r="L51" s="58"/>
      <c r="M51" s="59"/>
      <c r="N51" s="58"/>
      <c r="O51" s="59"/>
      <c r="P51" s="60"/>
      <c r="Q51" s="58"/>
      <c r="R51" s="58"/>
      <c r="S51" s="58"/>
      <c r="T51" s="58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</row>
    <row r="52" spans="1:249" ht="22.5" customHeight="1">
      <c r="A52" s="10"/>
      <c r="B52" s="37"/>
      <c r="C52" s="62" t="s">
        <v>219</v>
      </c>
      <c r="D52" s="37">
        <v>365</v>
      </c>
      <c r="G52" s="58"/>
      <c r="H52" s="59"/>
      <c r="I52" s="59"/>
      <c r="J52" s="59"/>
      <c r="K52" s="58"/>
      <c r="L52" s="58"/>
      <c r="M52" s="59"/>
      <c r="N52" s="58"/>
      <c r="O52" s="59"/>
      <c r="P52" s="60"/>
      <c r="Q52" s="58"/>
      <c r="R52" s="58"/>
      <c r="S52" s="58"/>
      <c r="T52" s="58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</row>
    <row r="53" spans="1:249" ht="22.5" customHeight="1">
      <c r="A53" s="10"/>
      <c r="B53" s="37"/>
      <c r="C53" s="57" t="s">
        <v>38</v>
      </c>
      <c r="D53" s="37">
        <v>2374.79</v>
      </c>
      <c r="G53" s="58"/>
      <c r="H53" s="59"/>
      <c r="I53" s="59"/>
      <c r="J53" s="59"/>
      <c r="K53" s="58"/>
      <c r="L53" s="58"/>
      <c r="M53" s="59"/>
      <c r="N53" s="58"/>
      <c r="O53" s="59"/>
      <c r="P53" s="60"/>
      <c r="Q53" s="58"/>
      <c r="R53" s="58"/>
      <c r="S53" s="58"/>
      <c r="T53" s="58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</row>
    <row r="54" spans="1:249" ht="22.5" customHeight="1">
      <c r="A54" s="10"/>
      <c r="B54" s="37"/>
      <c r="C54" s="62" t="s">
        <v>220</v>
      </c>
      <c r="D54" s="37">
        <v>2374.79</v>
      </c>
      <c r="G54" s="58"/>
      <c r="H54" s="59"/>
      <c r="I54" s="59"/>
      <c r="J54" s="59"/>
      <c r="K54" s="58"/>
      <c r="L54" s="58"/>
      <c r="M54" s="59"/>
      <c r="N54" s="58"/>
      <c r="O54" s="59"/>
      <c r="P54" s="60"/>
      <c r="Q54" s="58"/>
      <c r="R54" s="58"/>
      <c r="S54" s="58"/>
      <c r="T54" s="58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</row>
    <row r="55" spans="1:249" ht="22.5" customHeight="1">
      <c r="A55" s="10"/>
      <c r="B55" s="37"/>
      <c r="C55" s="57" t="s">
        <v>39</v>
      </c>
      <c r="D55" s="37">
        <f>SUM(D56:D59)</f>
        <v>7230.47</v>
      </c>
      <c r="G55" s="58"/>
      <c r="H55" s="59"/>
      <c r="I55" s="59"/>
      <c r="J55" s="59"/>
      <c r="K55" s="58"/>
      <c r="L55" s="58"/>
      <c r="M55" s="59"/>
      <c r="N55" s="58"/>
      <c r="O55" s="59"/>
      <c r="P55" s="60"/>
      <c r="Q55" s="58"/>
      <c r="R55" s="58"/>
      <c r="S55" s="58"/>
      <c r="T55" s="58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</row>
    <row r="56" spans="1:249" ht="22.5" customHeight="1">
      <c r="A56" s="10"/>
      <c r="B56" s="37"/>
      <c r="C56" s="62" t="s">
        <v>221</v>
      </c>
      <c r="D56" s="37">
        <f>85.71-0.01</f>
        <v>85.69999999999999</v>
      </c>
      <c r="G56" s="58"/>
      <c r="H56" s="59"/>
      <c r="I56" s="59"/>
      <c r="J56" s="59"/>
      <c r="K56" s="58"/>
      <c r="L56" s="58"/>
      <c r="M56" s="59"/>
      <c r="N56" s="58"/>
      <c r="O56" s="59"/>
      <c r="P56" s="60"/>
      <c r="Q56" s="58"/>
      <c r="R56" s="58"/>
      <c r="S56" s="58"/>
      <c r="T56" s="58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</row>
    <row r="57" spans="1:249" ht="22.5" customHeight="1">
      <c r="A57" s="10"/>
      <c r="B57" s="37"/>
      <c r="C57" s="62" t="s">
        <v>222</v>
      </c>
      <c r="D57" s="37">
        <v>40</v>
      </c>
      <c r="G57" s="58"/>
      <c r="H57" s="59"/>
      <c r="I57" s="59"/>
      <c r="J57" s="59"/>
      <c r="K57" s="58"/>
      <c r="L57" s="58"/>
      <c r="M57" s="59"/>
      <c r="N57" s="58"/>
      <c r="O57" s="59"/>
      <c r="P57" s="60"/>
      <c r="Q57" s="58"/>
      <c r="R57" s="58"/>
      <c r="S57" s="58"/>
      <c r="T57" s="58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</row>
    <row r="58" spans="1:249" ht="22.5" customHeight="1">
      <c r="A58" s="10"/>
      <c r="B58" s="37"/>
      <c r="C58" s="62" t="s">
        <v>223</v>
      </c>
      <c r="D58" s="37">
        <f>7069.77</f>
        <v>7069.77</v>
      </c>
      <c r="G58" s="58"/>
      <c r="H58" s="59"/>
      <c r="I58" s="59"/>
      <c r="J58" s="59"/>
      <c r="K58" s="58"/>
      <c r="L58" s="58"/>
      <c r="M58" s="59"/>
      <c r="N58" s="58"/>
      <c r="O58" s="59"/>
      <c r="P58" s="60"/>
      <c r="Q58" s="58"/>
      <c r="R58" s="58"/>
      <c r="S58" s="58"/>
      <c r="T58" s="58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</row>
    <row r="59" spans="1:249" ht="22.5" customHeight="1">
      <c r="A59" s="10"/>
      <c r="B59" s="37"/>
      <c r="C59" s="62" t="s">
        <v>224</v>
      </c>
      <c r="D59" s="37">
        <v>35</v>
      </c>
      <c r="G59" s="58"/>
      <c r="H59" s="59"/>
      <c r="I59" s="59"/>
      <c r="J59" s="59"/>
      <c r="K59" s="58"/>
      <c r="L59" s="58"/>
      <c r="M59" s="59"/>
      <c r="N59" s="58"/>
      <c r="O59" s="59"/>
      <c r="P59" s="60"/>
      <c r="Q59" s="58"/>
      <c r="R59" s="58"/>
      <c r="S59" s="58"/>
      <c r="T59" s="58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</row>
    <row r="60" spans="1:249" ht="22.5" customHeight="1">
      <c r="A60" s="10"/>
      <c r="B60" s="37"/>
      <c r="C60" s="57" t="s">
        <v>40</v>
      </c>
      <c r="D60" s="37">
        <v>376</v>
      </c>
      <c r="G60" s="58"/>
      <c r="H60" s="59"/>
      <c r="I60" s="59"/>
      <c r="J60" s="59"/>
      <c r="K60" s="58"/>
      <c r="L60" s="58"/>
      <c r="M60" s="59"/>
      <c r="N60" s="58"/>
      <c r="O60" s="59"/>
      <c r="P60" s="60"/>
      <c r="Q60" s="58"/>
      <c r="R60" s="58"/>
      <c r="S60" s="58"/>
      <c r="T60" s="58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</row>
    <row r="61" spans="1:249" ht="22.5" customHeight="1">
      <c r="A61" s="10"/>
      <c r="B61" s="37"/>
      <c r="C61" s="62" t="s">
        <v>225</v>
      </c>
      <c r="D61" s="37">
        <v>376</v>
      </c>
      <c r="G61" s="58"/>
      <c r="H61" s="59"/>
      <c r="I61" s="59"/>
      <c r="J61" s="59"/>
      <c r="K61" s="58"/>
      <c r="L61" s="58"/>
      <c r="M61" s="59"/>
      <c r="N61" s="58"/>
      <c r="O61" s="59"/>
      <c r="P61" s="60"/>
      <c r="Q61" s="58"/>
      <c r="R61" s="58"/>
      <c r="S61" s="58"/>
      <c r="T61" s="58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</row>
    <row r="62" spans="1:249" ht="22.5" customHeight="1">
      <c r="A62" s="10"/>
      <c r="B62" s="37"/>
      <c r="C62" s="57" t="s">
        <v>41</v>
      </c>
      <c r="D62" s="37">
        <f>SUM(D63:D64)</f>
        <v>2458.72</v>
      </c>
      <c r="G62" s="58"/>
      <c r="H62" s="59"/>
      <c r="I62" s="59"/>
      <c r="J62" s="59"/>
      <c r="K62" s="58"/>
      <c r="L62" s="58"/>
      <c r="M62" s="59"/>
      <c r="N62" s="58"/>
      <c r="O62" s="59"/>
      <c r="P62" s="60"/>
      <c r="Q62" s="58"/>
      <c r="R62" s="58"/>
      <c r="S62" s="58"/>
      <c r="T62" s="58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</row>
    <row r="63" spans="1:249" ht="22.5" customHeight="1">
      <c r="A63" s="10"/>
      <c r="B63" s="37"/>
      <c r="C63" s="62" t="s">
        <v>226</v>
      </c>
      <c r="D63" s="37">
        <f>704.87</f>
        <v>704.87</v>
      </c>
      <c r="G63" s="58"/>
      <c r="H63" s="59"/>
      <c r="I63" s="59"/>
      <c r="J63" s="59"/>
      <c r="K63" s="58"/>
      <c r="L63" s="58"/>
      <c r="M63" s="59"/>
      <c r="N63" s="58"/>
      <c r="O63" s="59"/>
      <c r="P63" s="60"/>
      <c r="Q63" s="58"/>
      <c r="R63" s="58"/>
      <c r="S63" s="58"/>
      <c r="T63" s="58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</row>
    <row r="64" spans="1:249" ht="22.5" customHeight="1">
      <c r="A64" s="10"/>
      <c r="B64" s="37"/>
      <c r="C64" s="62" t="s">
        <v>227</v>
      </c>
      <c r="D64" s="37">
        <f>1753.86-0.01</f>
        <v>1753.85</v>
      </c>
      <c r="G64" s="58"/>
      <c r="H64" s="59"/>
      <c r="I64" s="59"/>
      <c r="J64" s="59"/>
      <c r="K64" s="58"/>
      <c r="L64" s="58"/>
      <c r="M64" s="59"/>
      <c r="N64" s="58"/>
      <c r="O64" s="59"/>
      <c r="P64" s="60"/>
      <c r="Q64" s="58"/>
      <c r="R64" s="58"/>
      <c r="S64" s="58"/>
      <c r="T64" s="58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</row>
    <row r="65" spans="1:249" ht="22.5" customHeight="1">
      <c r="A65" s="10"/>
      <c r="B65" s="37"/>
      <c r="C65" s="57" t="s">
        <v>42</v>
      </c>
      <c r="D65" s="37">
        <v>2216.81</v>
      </c>
      <c r="G65" s="58"/>
      <c r="H65" s="59"/>
      <c r="I65" s="59"/>
      <c r="J65" s="59"/>
      <c r="K65" s="58"/>
      <c r="L65" s="58"/>
      <c r="M65" s="59"/>
      <c r="N65" s="58"/>
      <c r="O65" s="59"/>
      <c r="P65" s="60"/>
      <c r="Q65" s="58"/>
      <c r="R65" s="58"/>
      <c r="S65" s="58"/>
      <c r="T65" s="58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</row>
    <row r="66" spans="1:249" ht="22.5" customHeight="1">
      <c r="A66" s="10"/>
      <c r="B66" s="37"/>
      <c r="C66" s="62" t="s">
        <v>228</v>
      </c>
      <c r="D66" s="37">
        <f>D67+D68</f>
        <v>2216.81</v>
      </c>
      <c r="G66" s="58"/>
      <c r="H66" s="59"/>
      <c r="I66" s="59"/>
      <c r="J66" s="59"/>
      <c r="K66" s="58"/>
      <c r="L66" s="58"/>
      <c r="M66" s="59"/>
      <c r="N66" s="58"/>
      <c r="O66" s="59"/>
      <c r="P66" s="60"/>
      <c r="Q66" s="58"/>
      <c r="R66" s="58"/>
      <c r="S66" s="58"/>
      <c r="T66" s="58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</row>
    <row r="67" spans="1:249" ht="22.5" customHeight="1">
      <c r="A67" s="10"/>
      <c r="B67" s="37"/>
      <c r="C67" s="62" t="s">
        <v>229</v>
      </c>
      <c r="D67" s="37">
        <v>2155.2</v>
      </c>
      <c r="G67" s="58"/>
      <c r="H67" s="59"/>
      <c r="I67" s="59"/>
      <c r="J67" s="59"/>
      <c r="K67" s="58"/>
      <c r="L67" s="58"/>
      <c r="M67" s="59"/>
      <c r="N67" s="58"/>
      <c r="O67" s="59"/>
      <c r="P67" s="60"/>
      <c r="Q67" s="58"/>
      <c r="R67" s="58"/>
      <c r="S67" s="58"/>
      <c r="T67" s="58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</row>
    <row r="68" spans="1:249" ht="22.5" customHeight="1">
      <c r="A68" s="10"/>
      <c r="B68" s="37"/>
      <c r="C68" s="62" t="s">
        <v>230</v>
      </c>
      <c r="D68" s="37">
        <v>61.61</v>
      </c>
      <c r="G68" s="58"/>
      <c r="H68" s="59"/>
      <c r="I68" s="59"/>
      <c r="J68" s="59"/>
      <c r="K68" s="58"/>
      <c r="L68" s="58"/>
      <c r="M68" s="59"/>
      <c r="N68" s="58"/>
      <c r="O68" s="59"/>
      <c r="P68" s="60"/>
      <c r="Q68" s="58"/>
      <c r="R68" s="58"/>
      <c r="S68" s="58"/>
      <c r="T68" s="58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</row>
    <row r="69" spans="1:249" ht="22.5" customHeight="1">
      <c r="A69" s="10"/>
      <c r="B69" s="37"/>
      <c r="C69" s="57" t="s">
        <v>43</v>
      </c>
      <c r="D69" s="37">
        <f>D70+D71</f>
        <v>77.42</v>
      </c>
      <c r="G69" s="58"/>
      <c r="H69" s="59"/>
      <c r="I69" s="59"/>
      <c r="J69" s="59"/>
      <c r="K69" s="58"/>
      <c r="L69" s="58"/>
      <c r="M69" s="59"/>
      <c r="N69" s="58"/>
      <c r="O69" s="59"/>
      <c r="P69" s="60"/>
      <c r="Q69" s="58"/>
      <c r="R69" s="58"/>
      <c r="S69" s="58"/>
      <c r="T69" s="58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</row>
    <row r="70" spans="1:249" ht="22.5" customHeight="1">
      <c r="A70" s="10"/>
      <c r="B70" s="37"/>
      <c r="C70" s="62" t="s">
        <v>231</v>
      </c>
      <c r="D70" s="37">
        <v>55.56</v>
      </c>
      <c r="G70" s="58"/>
      <c r="H70" s="59"/>
      <c r="I70" s="59"/>
      <c r="J70" s="59"/>
      <c r="K70" s="58"/>
      <c r="L70" s="58"/>
      <c r="M70" s="59"/>
      <c r="N70" s="58"/>
      <c r="O70" s="59"/>
      <c r="P70" s="60"/>
      <c r="Q70" s="58"/>
      <c r="R70" s="58"/>
      <c r="S70" s="58"/>
      <c r="T70" s="58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</row>
    <row r="71" spans="1:249" ht="22.5" customHeight="1">
      <c r="A71" s="10"/>
      <c r="B71" s="37"/>
      <c r="C71" s="62" t="s">
        <v>232</v>
      </c>
      <c r="D71" s="37">
        <v>21.86</v>
      </c>
      <c r="G71" s="58"/>
      <c r="H71" s="59"/>
      <c r="I71" s="59"/>
      <c r="J71" s="59"/>
      <c r="K71" s="58"/>
      <c r="L71" s="58"/>
      <c r="M71" s="59"/>
      <c r="N71" s="58"/>
      <c r="O71" s="59"/>
      <c r="P71" s="60"/>
      <c r="Q71" s="58"/>
      <c r="R71" s="58"/>
      <c r="S71" s="58"/>
      <c r="T71" s="58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</row>
    <row r="72" spans="1:249" ht="22.5" customHeight="1">
      <c r="A72" s="10" t="s">
        <v>6</v>
      </c>
      <c r="B72" s="37">
        <f>SUM(B7:B11)</f>
        <v>214510.79000000004</v>
      </c>
      <c r="C72" s="57" t="s">
        <v>44</v>
      </c>
      <c r="D72" s="37">
        <f>D69+D65+D62+D60+D55+D53+D39+D36+D25+D22+D12+D7</f>
        <v>198533.60999999996</v>
      </c>
      <c r="G72" s="58"/>
      <c r="H72" s="59"/>
      <c r="I72" s="59"/>
      <c r="J72" s="59"/>
      <c r="K72" s="58"/>
      <c r="L72" s="58"/>
      <c r="M72" s="59"/>
      <c r="N72" s="58"/>
      <c r="O72" s="59"/>
      <c r="P72" s="60"/>
      <c r="Q72" s="58"/>
      <c r="R72" s="58"/>
      <c r="S72" s="58"/>
      <c r="T72" s="58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</row>
    <row r="73" spans="1:249" ht="22.5" customHeight="1">
      <c r="A73" s="10" t="s">
        <v>3</v>
      </c>
      <c r="B73" s="37">
        <v>1220.34</v>
      </c>
      <c r="C73" s="57"/>
      <c r="D73" s="37"/>
      <c r="G73" s="58"/>
      <c r="H73" s="59"/>
      <c r="I73" s="59"/>
      <c r="J73" s="59"/>
      <c r="K73" s="58"/>
      <c r="L73" s="58"/>
      <c r="M73" s="59"/>
      <c r="N73" s="58"/>
      <c r="O73" s="59"/>
      <c r="P73" s="60"/>
      <c r="Q73" s="58"/>
      <c r="R73" s="58"/>
      <c r="S73" s="58"/>
      <c r="T73" s="58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</row>
    <row r="74" spans="1:249" ht="22.5" customHeight="1">
      <c r="A74" s="10" t="s">
        <v>4</v>
      </c>
      <c r="B74" s="37">
        <v>29559.21</v>
      </c>
      <c r="C74" s="57" t="s">
        <v>45</v>
      </c>
      <c r="D74" s="37">
        <v>46756.73</v>
      </c>
      <c r="G74" s="58"/>
      <c r="H74" s="59"/>
      <c r="I74" s="59"/>
      <c r="J74" s="59"/>
      <c r="K74" s="58"/>
      <c r="L74" s="58"/>
      <c r="M74" s="59"/>
      <c r="N74" s="58"/>
      <c r="O74" s="59"/>
      <c r="P74" s="60"/>
      <c r="Q74" s="58"/>
      <c r="R74" s="58"/>
      <c r="S74" s="58"/>
      <c r="T74" s="58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</row>
    <row r="75" spans="1:249" ht="22.5" customHeight="1">
      <c r="A75" s="10"/>
      <c r="B75" s="37"/>
      <c r="C75" s="57"/>
      <c r="D75" s="37"/>
      <c r="G75" s="58"/>
      <c r="H75" s="59"/>
      <c r="I75" s="59"/>
      <c r="J75" s="59"/>
      <c r="K75" s="58"/>
      <c r="L75" s="58"/>
      <c r="M75" s="59"/>
      <c r="N75" s="58"/>
      <c r="O75" s="59"/>
      <c r="P75" s="60"/>
      <c r="Q75" s="58"/>
      <c r="R75" s="58"/>
      <c r="S75" s="58"/>
      <c r="T75" s="58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</row>
    <row r="76" spans="1:249" ht="22.5" customHeight="1">
      <c r="A76" s="10" t="s">
        <v>7</v>
      </c>
      <c r="B76" s="37">
        <f>B74+B73+B72</f>
        <v>245290.34000000003</v>
      </c>
      <c r="C76" s="57" t="s">
        <v>31</v>
      </c>
      <c r="D76" s="37">
        <f>D72+D74</f>
        <v>245290.33999999997</v>
      </c>
      <c r="G76" s="58"/>
      <c r="H76" s="59"/>
      <c r="I76" s="59"/>
      <c r="J76" s="59"/>
      <c r="K76" s="58"/>
      <c r="L76" s="58"/>
      <c r="M76" s="59"/>
      <c r="N76" s="58"/>
      <c r="O76" s="59"/>
      <c r="P76" s="60"/>
      <c r="Q76" s="58"/>
      <c r="R76" s="58"/>
      <c r="S76" s="58"/>
      <c r="T76" s="58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</row>
    <row r="77" spans="1:249" ht="19.5" customHeight="1">
      <c r="A77" s="63"/>
      <c r="B77" s="63"/>
      <c r="C77" s="63"/>
      <c r="D77" s="63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</row>
    <row r="78" spans="1:249" ht="19.5" customHeight="1">
      <c r="A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</row>
  </sheetData>
  <sheetProtection/>
  <mergeCells count="1">
    <mergeCell ref="A77:D77"/>
  </mergeCells>
  <printOptions/>
  <pageMargins left="1.3779527559055118" right="0.7480314960629921" top="0.35433070866141736" bottom="0.3937007874015748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73"/>
  <sheetViews>
    <sheetView zoomScalePageLayoutView="0" workbookViewId="0" topLeftCell="A55">
      <selection activeCell="B27" sqref="B27"/>
    </sheetView>
  </sheetViews>
  <sheetFormatPr defaultColWidth="9.00390625" defaultRowHeight="14.25"/>
  <cols>
    <col min="1" max="1" width="16.875" style="0" customWidth="1"/>
    <col min="2" max="2" width="34.00390625" style="0" customWidth="1"/>
    <col min="3" max="3" width="18.75390625" style="0" customWidth="1"/>
    <col min="4" max="4" width="18.00390625" style="0" customWidth="1"/>
    <col min="5" max="5" width="18.125" style="0" customWidth="1"/>
    <col min="6" max="6" width="16.00390625" style="0" customWidth="1"/>
  </cols>
  <sheetData>
    <row r="1" spans="1:245" ht="23.25" customHeight="1">
      <c r="A1" s="65"/>
      <c r="B1" s="65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</row>
    <row r="2" spans="1:9" s="23" customFormat="1" ht="19.5" customHeight="1">
      <c r="A2" s="4"/>
      <c r="B2" s="4"/>
      <c r="C2" s="20"/>
      <c r="D2" s="20"/>
      <c r="E2" s="20"/>
      <c r="F2" s="21" t="s">
        <v>8</v>
      </c>
      <c r="G2" s="22"/>
      <c r="H2" s="22"/>
      <c r="I2" s="22"/>
    </row>
    <row r="3" spans="1:245" s="2" customFormat="1" ht="24" customHeight="1">
      <c r="A3" s="27" t="s">
        <v>23</v>
      </c>
      <c r="B3" s="1"/>
      <c r="C3" s="13"/>
      <c r="D3" s="13"/>
      <c r="E3" s="13"/>
      <c r="F3" s="13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</row>
    <row r="4" spans="1:245" ht="21.75" customHeight="1">
      <c r="A4" s="52" t="s">
        <v>127</v>
      </c>
      <c r="B4" s="16"/>
      <c r="C4" s="17"/>
      <c r="D4" s="17"/>
      <c r="E4" s="17"/>
      <c r="F4" s="18" t="s">
        <v>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6" spans="1:245" s="35" customFormat="1" ht="22.5" customHeight="1">
      <c r="A6" s="66" t="s">
        <v>125</v>
      </c>
      <c r="B6" s="66" t="s">
        <v>124</v>
      </c>
      <c r="C6" s="64" t="s">
        <v>9</v>
      </c>
      <c r="D6" s="64" t="s">
        <v>10</v>
      </c>
      <c r="E6" s="64" t="s">
        <v>11</v>
      </c>
      <c r="F6" s="64" t="s">
        <v>12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</row>
    <row r="7" spans="1:6" s="43" customFormat="1" ht="32.25" customHeight="1">
      <c r="A7" s="66"/>
      <c r="B7" s="66"/>
      <c r="C7" s="64"/>
      <c r="D7" s="64"/>
      <c r="E7" s="64"/>
      <c r="F7" s="64"/>
    </row>
    <row r="8" spans="1:9" s="31" customFormat="1" ht="22.5" customHeight="1">
      <c r="A8" s="44" t="s">
        <v>121</v>
      </c>
      <c r="B8" s="44" t="s">
        <v>121</v>
      </c>
      <c r="C8" s="45">
        <f>C9+C14+C24+C27+C38+C41+C55+C57+C62+C64+C67+C71</f>
        <v>153571.29000000004</v>
      </c>
      <c r="D8" s="45">
        <f>D9+D14+D24+D27+D38+D41+D55+D57+D62+D64+D67+D71</f>
        <v>25814.83</v>
      </c>
      <c r="E8" s="45">
        <f>E9+E14+E24+E27+E38+E41+E55+E57+E62+E64+E67+E71</f>
        <v>127756.46</v>
      </c>
      <c r="F8" s="29"/>
      <c r="G8" s="30"/>
      <c r="H8" s="30"/>
      <c r="I8" s="30"/>
    </row>
    <row r="9" spans="1:245" s="32" customFormat="1" ht="22.5" customHeight="1">
      <c r="A9" s="46" t="s">
        <v>122</v>
      </c>
      <c r="B9" s="47" t="s">
        <v>46</v>
      </c>
      <c r="C9" s="48">
        <f>D9+E9</f>
        <v>4019.3100000000004</v>
      </c>
      <c r="D9" s="48"/>
      <c r="E9" s="48">
        <f>SUM(E10:E13)</f>
        <v>4019.3100000000004</v>
      </c>
      <c r="F9" s="29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s="32" customFormat="1" ht="22.5" customHeight="1">
      <c r="A10" s="46" t="s">
        <v>68</v>
      </c>
      <c r="B10" s="47" t="s">
        <v>128</v>
      </c>
      <c r="C10" s="48">
        <f aca="true" t="shared" si="0" ref="C10:C71">D10+E10</f>
        <v>2792.9</v>
      </c>
      <c r="D10" s="49"/>
      <c r="E10" s="48">
        <v>2792.9</v>
      </c>
      <c r="F10" s="3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s="32" customFormat="1" ht="22.5" customHeight="1">
      <c r="A11" s="46" t="s">
        <v>69</v>
      </c>
      <c r="B11" s="47" t="s">
        <v>129</v>
      </c>
      <c r="C11" s="48">
        <f t="shared" si="0"/>
        <v>1198.11</v>
      </c>
      <c r="D11" s="49"/>
      <c r="E11" s="48">
        <v>1198.11</v>
      </c>
      <c r="F11" s="3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s="32" customFormat="1" ht="22.5" customHeight="1">
      <c r="A12" s="46" t="s">
        <v>70</v>
      </c>
      <c r="B12" s="47" t="s">
        <v>130</v>
      </c>
      <c r="C12" s="48">
        <f t="shared" si="0"/>
        <v>0.3</v>
      </c>
      <c r="D12" s="49"/>
      <c r="E12" s="48">
        <v>0.3</v>
      </c>
      <c r="F12" s="3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s="32" customFormat="1" ht="22.5" customHeight="1">
      <c r="A13" s="46" t="s">
        <v>71</v>
      </c>
      <c r="B13" s="47" t="s">
        <v>131</v>
      </c>
      <c r="C13" s="48">
        <f t="shared" si="0"/>
        <v>28</v>
      </c>
      <c r="D13" s="49"/>
      <c r="E13" s="48">
        <v>28</v>
      </c>
      <c r="F13" s="3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9" s="31" customFormat="1" ht="22.5" customHeight="1">
      <c r="A14" s="46" t="s">
        <v>47</v>
      </c>
      <c r="B14" s="47" t="s">
        <v>48</v>
      </c>
      <c r="C14" s="48">
        <f t="shared" si="0"/>
        <v>127034.23000000001</v>
      </c>
      <c r="D14" s="48">
        <f>SUM(D15:D23)</f>
        <v>20229.04</v>
      </c>
      <c r="E14" s="48">
        <f>SUM(E15:E23)</f>
        <v>106805.19</v>
      </c>
      <c r="F14" s="33"/>
      <c r="G14" s="32"/>
      <c r="H14" s="32"/>
      <c r="I14" s="32"/>
    </row>
    <row r="15" spans="1:245" s="32" customFormat="1" ht="22.5" customHeight="1">
      <c r="A15" s="46" t="s">
        <v>72</v>
      </c>
      <c r="B15" s="47" t="s">
        <v>132</v>
      </c>
      <c r="C15" s="48">
        <f t="shared" si="0"/>
        <v>3520.4900000000002</v>
      </c>
      <c r="D15" s="48">
        <v>1408.15</v>
      </c>
      <c r="E15" s="48">
        <v>2112.34</v>
      </c>
      <c r="F15" s="3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s="32" customFormat="1" ht="22.5" customHeight="1">
      <c r="A16" s="46" t="s">
        <v>73</v>
      </c>
      <c r="B16" s="47" t="s">
        <v>133</v>
      </c>
      <c r="C16" s="48">
        <f t="shared" si="0"/>
        <v>6292.070000000001</v>
      </c>
      <c r="D16" s="48">
        <v>4361.35</v>
      </c>
      <c r="E16" s="48">
        <v>1930.72</v>
      </c>
      <c r="F16" s="3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9" s="31" customFormat="1" ht="22.5" customHeight="1">
      <c r="A17" s="46" t="s">
        <v>74</v>
      </c>
      <c r="B17" s="47" t="s">
        <v>134</v>
      </c>
      <c r="C17" s="48">
        <f t="shared" si="0"/>
        <v>8149.9800000000005</v>
      </c>
      <c r="D17" s="48">
        <v>7334.55</v>
      </c>
      <c r="E17" s="48">
        <v>815.43</v>
      </c>
      <c r="F17" s="33"/>
      <c r="G17" s="32"/>
      <c r="H17" s="32"/>
      <c r="I17" s="32"/>
    </row>
    <row r="18" spans="1:9" s="31" customFormat="1" ht="22.5" customHeight="1">
      <c r="A18" s="46" t="s">
        <v>75</v>
      </c>
      <c r="B18" s="47" t="s">
        <v>135</v>
      </c>
      <c r="C18" s="48">
        <f t="shared" si="0"/>
        <v>50462.67</v>
      </c>
      <c r="D18" s="49"/>
      <c r="E18" s="48">
        <v>50462.67</v>
      </c>
      <c r="F18" s="33"/>
      <c r="G18" s="32"/>
      <c r="H18" s="32"/>
      <c r="I18" s="32"/>
    </row>
    <row r="19" spans="1:245" s="35" customFormat="1" ht="17.25" customHeight="1">
      <c r="A19" s="46" t="s">
        <v>76</v>
      </c>
      <c r="B19" s="47" t="s">
        <v>136</v>
      </c>
      <c r="C19" s="48">
        <f t="shared" si="0"/>
        <v>36272.85</v>
      </c>
      <c r="D19" s="48">
        <v>5494.61</v>
      </c>
      <c r="E19" s="48">
        <v>30778.24</v>
      </c>
      <c r="F19" s="5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</row>
    <row r="20" spans="1:245" s="35" customFormat="1" ht="19.5" customHeight="1">
      <c r="A20" s="46" t="s">
        <v>77</v>
      </c>
      <c r="B20" s="47" t="s">
        <v>137</v>
      </c>
      <c r="C20" s="48">
        <f t="shared" si="0"/>
        <v>0.53</v>
      </c>
      <c r="D20" s="49"/>
      <c r="E20" s="48">
        <v>0.53</v>
      </c>
      <c r="F20" s="5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</row>
    <row r="21" spans="1:245" s="35" customFormat="1" ht="19.5" customHeight="1">
      <c r="A21" s="46" t="s">
        <v>78</v>
      </c>
      <c r="B21" s="47" t="s">
        <v>138</v>
      </c>
      <c r="C21" s="48">
        <f t="shared" si="0"/>
        <v>855.99</v>
      </c>
      <c r="D21" s="49"/>
      <c r="E21" s="48">
        <v>855.99</v>
      </c>
      <c r="F21" s="5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s="35" customFormat="1" ht="19.5" customHeight="1">
      <c r="A22" s="46" t="s">
        <v>79</v>
      </c>
      <c r="B22" s="47" t="s">
        <v>139</v>
      </c>
      <c r="C22" s="48">
        <f t="shared" si="0"/>
        <v>2.94</v>
      </c>
      <c r="D22" s="49"/>
      <c r="E22" s="48">
        <v>2.94</v>
      </c>
      <c r="F22" s="5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</row>
    <row r="23" spans="1:245" s="35" customFormat="1" ht="19.5" customHeight="1">
      <c r="A23" s="46" t="s">
        <v>80</v>
      </c>
      <c r="B23" s="47" t="s">
        <v>140</v>
      </c>
      <c r="C23" s="48">
        <f t="shared" si="0"/>
        <v>21476.710000000003</v>
      </c>
      <c r="D23" s="48">
        <v>1630.38</v>
      </c>
      <c r="E23" s="48">
        <v>19846.33</v>
      </c>
      <c r="F23" s="5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</row>
    <row r="24" spans="1:245" s="35" customFormat="1" ht="19.5" customHeight="1">
      <c r="A24" s="46" t="s">
        <v>49</v>
      </c>
      <c r="B24" s="47" t="s">
        <v>50</v>
      </c>
      <c r="C24" s="48">
        <f t="shared" si="0"/>
        <v>781.47</v>
      </c>
      <c r="D24" s="48">
        <f>D25</f>
        <v>781.47</v>
      </c>
      <c r="E24" s="48"/>
      <c r="F24" s="5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</row>
    <row r="25" spans="1:245" s="35" customFormat="1" ht="19.5" customHeight="1">
      <c r="A25" s="46" t="s">
        <v>81</v>
      </c>
      <c r="B25" s="47" t="s">
        <v>141</v>
      </c>
      <c r="C25" s="48">
        <f t="shared" si="0"/>
        <v>781.47</v>
      </c>
      <c r="D25" s="48">
        <f>D26</f>
        <v>781.47</v>
      </c>
      <c r="E25" s="48"/>
      <c r="F25" s="5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</row>
    <row r="26" spans="1:245" s="35" customFormat="1" ht="19.5" customHeight="1">
      <c r="A26" s="46" t="s">
        <v>82</v>
      </c>
      <c r="B26" s="47" t="s">
        <v>142</v>
      </c>
      <c r="C26" s="48">
        <f t="shared" si="0"/>
        <v>781.47</v>
      </c>
      <c r="D26" s="48">
        <v>781.47</v>
      </c>
      <c r="E26" s="49"/>
      <c r="F26" s="5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</row>
    <row r="27" spans="1:245" s="35" customFormat="1" ht="19.5" customHeight="1">
      <c r="A27" s="46" t="s">
        <v>51</v>
      </c>
      <c r="B27" s="47" t="s">
        <v>233</v>
      </c>
      <c r="C27" s="48">
        <f t="shared" si="0"/>
        <v>3556.87</v>
      </c>
      <c r="D27" s="48">
        <f>D28+D30+D33+D36</f>
        <v>1739.1599999999999</v>
      </c>
      <c r="E27" s="48">
        <f>E28+E30+E33+E36</f>
        <v>1817.71</v>
      </c>
      <c r="F27" s="5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</row>
    <row r="28" spans="1:245" s="35" customFormat="1" ht="19.5" customHeight="1">
      <c r="A28" s="46" t="s">
        <v>83</v>
      </c>
      <c r="B28" s="47" t="s">
        <v>143</v>
      </c>
      <c r="C28" s="48">
        <f t="shared" si="0"/>
        <v>289.2</v>
      </c>
      <c r="D28" s="48"/>
      <c r="E28" s="48">
        <f>E29</f>
        <v>289.2</v>
      </c>
      <c r="F28" s="5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</row>
    <row r="29" spans="1:245" s="35" customFormat="1" ht="19.5" customHeight="1">
      <c r="A29" s="46" t="s">
        <v>84</v>
      </c>
      <c r="B29" s="47" t="s">
        <v>144</v>
      </c>
      <c r="C29" s="48">
        <f t="shared" si="0"/>
        <v>289.2</v>
      </c>
      <c r="D29" s="49"/>
      <c r="E29" s="48">
        <v>289.2</v>
      </c>
      <c r="F29" s="5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</row>
    <row r="30" spans="1:245" s="35" customFormat="1" ht="19.5" customHeight="1">
      <c r="A30" s="46" t="s">
        <v>85</v>
      </c>
      <c r="B30" s="47" t="s">
        <v>145</v>
      </c>
      <c r="C30" s="48">
        <f t="shared" si="0"/>
        <v>1739.1599999999999</v>
      </c>
      <c r="D30" s="48">
        <f>D31+D32</f>
        <v>1739.1599999999999</v>
      </c>
      <c r="E30" s="48"/>
      <c r="F30" s="5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s="35" customFormat="1" ht="19.5" customHeight="1">
      <c r="A31" s="46" t="s">
        <v>86</v>
      </c>
      <c r="B31" s="47" t="s">
        <v>146</v>
      </c>
      <c r="C31" s="48">
        <f t="shared" si="0"/>
        <v>42.54</v>
      </c>
      <c r="D31" s="48">
        <v>42.54</v>
      </c>
      <c r="E31" s="49"/>
      <c r="F31" s="5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s="35" customFormat="1" ht="19.5" customHeight="1">
      <c r="A32" s="46" t="s">
        <v>87</v>
      </c>
      <c r="B32" s="47" t="s">
        <v>147</v>
      </c>
      <c r="C32" s="48">
        <f t="shared" si="0"/>
        <v>1696.62</v>
      </c>
      <c r="D32" s="48">
        <v>1696.62</v>
      </c>
      <c r="E32" s="49"/>
      <c r="F32" s="5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  <row r="33" spans="1:245" s="35" customFormat="1" ht="19.5" customHeight="1">
      <c r="A33" s="46" t="s">
        <v>88</v>
      </c>
      <c r="B33" s="47" t="s">
        <v>150</v>
      </c>
      <c r="C33" s="48">
        <f t="shared" si="0"/>
        <v>1523.24</v>
      </c>
      <c r="D33" s="48"/>
      <c r="E33" s="48">
        <f>E34+E35</f>
        <v>1523.24</v>
      </c>
      <c r="F33" s="5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</row>
    <row r="34" spans="1:245" s="35" customFormat="1" ht="19.5" customHeight="1">
      <c r="A34" s="46" t="s">
        <v>89</v>
      </c>
      <c r="B34" s="47" t="s">
        <v>148</v>
      </c>
      <c r="C34" s="48">
        <f t="shared" si="0"/>
        <v>1423.24</v>
      </c>
      <c r="D34" s="49"/>
      <c r="E34" s="48">
        <v>1423.24</v>
      </c>
      <c r="F34" s="5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</row>
    <row r="35" spans="1:245" s="35" customFormat="1" ht="19.5" customHeight="1">
      <c r="A35" s="46" t="s">
        <v>90</v>
      </c>
      <c r="B35" s="47" t="s">
        <v>149</v>
      </c>
      <c r="C35" s="48">
        <f t="shared" si="0"/>
        <v>100</v>
      </c>
      <c r="D35" s="49"/>
      <c r="E35" s="48">
        <v>100</v>
      </c>
      <c r="F35" s="5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</row>
    <row r="36" spans="1:245" s="35" customFormat="1" ht="19.5" customHeight="1">
      <c r="A36" s="46" t="s">
        <v>91</v>
      </c>
      <c r="B36" s="47" t="s">
        <v>123</v>
      </c>
      <c r="C36" s="48">
        <f t="shared" si="0"/>
        <v>5.27</v>
      </c>
      <c r="D36" s="48"/>
      <c r="E36" s="48">
        <f>E37</f>
        <v>5.27</v>
      </c>
      <c r="F36" s="5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</row>
    <row r="37" spans="1:245" s="35" customFormat="1" ht="19.5" customHeight="1">
      <c r="A37" s="46" t="s">
        <v>92</v>
      </c>
      <c r="B37" s="47" t="s">
        <v>151</v>
      </c>
      <c r="C37" s="48">
        <f t="shared" si="0"/>
        <v>5.27</v>
      </c>
      <c r="D37" s="49"/>
      <c r="E37" s="48">
        <v>5.27</v>
      </c>
      <c r="F37" s="5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</row>
    <row r="38" spans="1:245" s="35" customFormat="1" ht="19.5" customHeight="1">
      <c r="A38" s="46" t="s">
        <v>52</v>
      </c>
      <c r="B38" s="47" t="s">
        <v>53</v>
      </c>
      <c r="C38" s="48">
        <f t="shared" si="0"/>
        <v>6.66</v>
      </c>
      <c r="D38" s="48"/>
      <c r="E38" s="48">
        <f>E39+E40</f>
        <v>6.66</v>
      </c>
      <c r="F38" s="5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s="35" customFormat="1" ht="19.5" customHeight="1">
      <c r="A39" s="46" t="s">
        <v>93</v>
      </c>
      <c r="B39" s="47" t="s">
        <v>152</v>
      </c>
      <c r="C39" s="48">
        <f t="shared" si="0"/>
        <v>2.66</v>
      </c>
      <c r="D39" s="49"/>
      <c r="E39" s="48">
        <v>2.66</v>
      </c>
      <c r="F39" s="5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s="35" customFormat="1" ht="19.5" customHeight="1">
      <c r="A40" s="46" t="s">
        <v>94</v>
      </c>
      <c r="B40" s="47" t="s">
        <v>153</v>
      </c>
      <c r="C40" s="48">
        <f t="shared" si="0"/>
        <v>4</v>
      </c>
      <c r="D40" s="49"/>
      <c r="E40" s="48">
        <v>4</v>
      </c>
      <c r="F40" s="5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s="35" customFormat="1" ht="19.5" customHeight="1">
      <c r="A41" s="46" t="s">
        <v>54</v>
      </c>
      <c r="B41" s="47" t="s">
        <v>55</v>
      </c>
      <c r="C41" s="48">
        <f t="shared" si="0"/>
        <v>3562.6699999999996</v>
      </c>
      <c r="D41" s="48"/>
      <c r="E41" s="48">
        <f>E42+E48+E51+E53</f>
        <v>3562.6699999999996</v>
      </c>
      <c r="F41" s="5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s="35" customFormat="1" ht="19.5" customHeight="1">
      <c r="A42" s="46" t="s">
        <v>95</v>
      </c>
      <c r="B42" s="47" t="s">
        <v>154</v>
      </c>
      <c r="C42" s="48">
        <f t="shared" si="0"/>
        <v>3026.3999999999996</v>
      </c>
      <c r="D42" s="48"/>
      <c r="E42" s="48">
        <f>SUM(E43:E47)</f>
        <v>3026.3999999999996</v>
      </c>
      <c r="F42" s="5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s="35" customFormat="1" ht="19.5" customHeight="1">
      <c r="A43" s="46" t="s">
        <v>96</v>
      </c>
      <c r="B43" s="47" t="s">
        <v>155</v>
      </c>
      <c r="C43" s="48">
        <f t="shared" si="0"/>
        <v>88</v>
      </c>
      <c r="D43" s="49"/>
      <c r="E43" s="48">
        <v>88</v>
      </c>
      <c r="F43" s="50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s="35" customFormat="1" ht="19.5" customHeight="1">
      <c r="A44" s="46" t="s">
        <v>97</v>
      </c>
      <c r="B44" s="47" t="s">
        <v>156</v>
      </c>
      <c r="C44" s="48">
        <f t="shared" si="0"/>
        <v>462.87</v>
      </c>
      <c r="D44" s="49"/>
      <c r="E44" s="48">
        <v>462.87</v>
      </c>
      <c r="F44" s="50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s="35" customFormat="1" ht="19.5" customHeight="1">
      <c r="A45" s="46" t="s">
        <v>98</v>
      </c>
      <c r="B45" s="47" t="s">
        <v>157</v>
      </c>
      <c r="C45" s="48">
        <f t="shared" si="0"/>
        <v>60</v>
      </c>
      <c r="D45" s="49"/>
      <c r="E45" s="48">
        <v>60</v>
      </c>
      <c r="F45" s="50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s="35" customFormat="1" ht="19.5" customHeight="1">
      <c r="A46" s="46" t="s">
        <v>99</v>
      </c>
      <c r="B46" s="47" t="s">
        <v>158</v>
      </c>
      <c r="C46" s="48">
        <f t="shared" si="0"/>
        <v>929.43</v>
      </c>
      <c r="D46" s="49"/>
      <c r="E46" s="48">
        <v>929.43</v>
      </c>
      <c r="F46" s="50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s="35" customFormat="1" ht="19.5" customHeight="1">
      <c r="A47" s="46" t="s">
        <v>100</v>
      </c>
      <c r="B47" s="47" t="s">
        <v>159</v>
      </c>
      <c r="C47" s="48">
        <f t="shared" si="0"/>
        <v>1486.1</v>
      </c>
      <c r="D47" s="49"/>
      <c r="E47" s="48">
        <v>1486.1</v>
      </c>
      <c r="F47" s="5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s="35" customFormat="1" ht="19.5" customHeight="1">
      <c r="A48" s="46" t="s">
        <v>101</v>
      </c>
      <c r="B48" s="47" t="s">
        <v>160</v>
      </c>
      <c r="C48" s="48">
        <f t="shared" si="0"/>
        <v>97.62</v>
      </c>
      <c r="D48" s="48"/>
      <c r="E48" s="48">
        <f>SUM(E49:E50)</f>
        <v>97.62</v>
      </c>
      <c r="F48" s="5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s="35" customFormat="1" ht="19.5" customHeight="1">
      <c r="A49" s="46" t="s">
        <v>102</v>
      </c>
      <c r="B49" s="47" t="s">
        <v>161</v>
      </c>
      <c r="C49" s="48">
        <f t="shared" si="0"/>
        <v>75.41</v>
      </c>
      <c r="D49" s="49"/>
      <c r="E49" s="48">
        <v>75.41</v>
      </c>
      <c r="F49" s="5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  <row r="50" spans="1:245" s="35" customFormat="1" ht="19.5" customHeight="1">
      <c r="A50" s="46" t="s">
        <v>103</v>
      </c>
      <c r="B50" s="47" t="s">
        <v>162</v>
      </c>
      <c r="C50" s="48">
        <f t="shared" si="0"/>
        <v>22.21</v>
      </c>
      <c r="D50" s="49"/>
      <c r="E50" s="48">
        <v>22.21</v>
      </c>
      <c r="F50" s="5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</row>
    <row r="51" spans="1:245" s="35" customFormat="1" ht="19.5" customHeight="1">
      <c r="A51" s="46" t="s">
        <v>118</v>
      </c>
      <c r="B51" s="47" t="s">
        <v>163</v>
      </c>
      <c r="C51" s="48">
        <f t="shared" si="0"/>
        <v>73.65</v>
      </c>
      <c r="D51" s="48"/>
      <c r="E51" s="48">
        <f>E52</f>
        <v>73.65</v>
      </c>
      <c r="F51" s="5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</row>
    <row r="52" spans="1:245" s="35" customFormat="1" ht="19.5" customHeight="1">
      <c r="A52" s="46" t="s">
        <v>119</v>
      </c>
      <c r="B52" s="47" t="s">
        <v>166</v>
      </c>
      <c r="C52" s="48">
        <f t="shared" si="0"/>
        <v>73.65</v>
      </c>
      <c r="D52" s="49"/>
      <c r="E52" s="48">
        <v>73.65</v>
      </c>
      <c r="F52" s="5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</row>
    <row r="53" spans="1:245" s="35" customFormat="1" ht="19.5" customHeight="1">
      <c r="A53" s="46" t="s">
        <v>104</v>
      </c>
      <c r="B53" s="47" t="s">
        <v>164</v>
      </c>
      <c r="C53" s="48">
        <f t="shared" si="0"/>
        <v>365</v>
      </c>
      <c r="D53" s="48"/>
      <c r="E53" s="48">
        <f>E54</f>
        <v>365</v>
      </c>
      <c r="F53" s="5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</row>
    <row r="54" spans="1:245" s="35" customFormat="1" ht="19.5" customHeight="1">
      <c r="A54" s="46" t="s">
        <v>105</v>
      </c>
      <c r="B54" s="47" t="s">
        <v>165</v>
      </c>
      <c r="C54" s="48">
        <f t="shared" si="0"/>
        <v>365</v>
      </c>
      <c r="D54" s="49"/>
      <c r="E54" s="48">
        <v>365</v>
      </c>
      <c r="F54" s="5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</row>
    <row r="55" spans="1:245" s="35" customFormat="1" ht="19.5" customHeight="1">
      <c r="A55" s="46" t="s">
        <v>56</v>
      </c>
      <c r="B55" s="47" t="s">
        <v>57</v>
      </c>
      <c r="C55" s="48">
        <v>2374.79</v>
      </c>
      <c r="D55" s="51"/>
      <c r="E55" s="48">
        <v>2374.79</v>
      </c>
      <c r="F55" s="5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</row>
    <row r="56" spans="1:245" s="35" customFormat="1" ht="19.5" customHeight="1">
      <c r="A56" s="46" t="s">
        <v>106</v>
      </c>
      <c r="B56" s="47" t="s">
        <v>167</v>
      </c>
      <c r="C56" s="48">
        <f t="shared" si="0"/>
        <v>2374.79</v>
      </c>
      <c r="D56" s="49"/>
      <c r="E56" s="48">
        <v>2374.79</v>
      </c>
      <c r="F56" s="5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</row>
    <row r="57" spans="1:245" s="35" customFormat="1" ht="19.5" customHeight="1">
      <c r="A57" s="46" t="s">
        <v>58</v>
      </c>
      <c r="B57" s="47" t="s">
        <v>59</v>
      </c>
      <c r="C57" s="48">
        <f t="shared" si="0"/>
        <v>7230.47</v>
      </c>
      <c r="D57" s="48"/>
      <c r="E57" s="48">
        <f>SUM(E58:E61)</f>
        <v>7230.47</v>
      </c>
      <c r="F57" s="5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</row>
    <row r="58" spans="1:245" s="35" customFormat="1" ht="19.5" customHeight="1">
      <c r="A58" s="46" t="s">
        <v>107</v>
      </c>
      <c r="B58" s="47" t="s">
        <v>168</v>
      </c>
      <c r="C58" s="48">
        <f t="shared" si="0"/>
        <v>85.7</v>
      </c>
      <c r="D58" s="49"/>
      <c r="E58" s="48">
        <v>85.7</v>
      </c>
      <c r="F58" s="5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</row>
    <row r="59" spans="1:245" s="35" customFormat="1" ht="19.5" customHeight="1">
      <c r="A59" s="46" t="s">
        <v>108</v>
      </c>
      <c r="B59" s="47" t="s">
        <v>169</v>
      </c>
      <c r="C59" s="48">
        <f t="shared" si="0"/>
        <v>40</v>
      </c>
      <c r="D59" s="49"/>
      <c r="E59" s="48">
        <v>40</v>
      </c>
      <c r="F59" s="50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</row>
    <row r="60" spans="1:245" s="35" customFormat="1" ht="19.5" customHeight="1">
      <c r="A60" s="46" t="s">
        <v>109</v>
      </c>
      <c r="B60" s="47" t="s">
        <v>170</v>
      </c>
      <c r="C60" s="48">
        <f t="shared" si="0"/>
        <v>7069.77</v>
      </c>
      <c r="D60" s="49"/>
      <c r="E60" s="48">
        <v>7069.77</v>
      </c>
      <c r="F60" s="50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</row>
    <row r="61" spans="1:245" s="35" customFormat="1" ht="19.5" customHeight="1">
      <c r="A61" s="46" t="s">
        <v>110</v>
      </c>
      <c r="B61" s="47" t="s">
        <v>171</v>
      </c>
      <c r="C61" s="48">
        <f t="shared" si="0"/>
        <v>35</v>
      </c>
      <c r="D61" s="49"/>
      <c r="E61" s="48">
        <v>35</v>
      </c>
      <c r="F61" s="50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</row>
    <row r="62" spans="1:245" s="35" customFormat="1" ht="19.5" customHeight="1">
      <c r="A62" s="46" t="s">
        <v>60</v>
      </c>
      <c r="B62" s="47" t="s">
        <v>61</v>
      </c>
      <c r="C62" s="48">
        <f t="shared" si="0"/>
        <v>376</v>
      </c>
      <c r="D62" s="48"/>
      <c r="E62" s="48">
        <f>E63</f>
        <v>376</v>
      </c>
      <c r="F62" s="5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</row>
    <row r="63" spans="1:245" s="35" customFormat="1" ht="19.5" customHeight="1">
      <c r="A63" s="46" t="s">
        <v>111</v>
      </c>
      <c r="B63" s="47" t="s">
        <v>172</v>
      </c>
      <c r="C63" s="48">
        <f t="shared" si="0"/>
        <v>376</v>
      </c>
      <c r="D63" s="49"/>
      <c r="E63" s="48">
        <v>376</v>
      </c>
      <c r="F63" s="5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</row>
    <row r="64" spans="1:245" s="35" customFormat="1" ht="19.5" customHeight="1">
      <c r="A64" s="46" t="s">
        <v>62</v>
      </c>
      <c r="B64" s="47" t="s">
        <v>63</v>
      </c>
      <c r="C64" s="48">
        <f t="shared" si="0"/>
        <v>2458.7200000000003</v>
      </c>
      <c r="D64" s="48">
        <f>D65+D66</f>
        <v>972.48</v>
      </c>
      <c r="E64" s="48">
        <f>E65+E66</f>
        <v>1486.24</v>
      </c>
      <c r="F64" s="50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</row>
    <row r="65" spans="1:245" s="35" customFormat="1" ht="19.5" customHeight="1">
      <c r="A65" s="46" t="s">
        <v>112</v>
      </c>
      <c r="B65" s="47" t="s">
        <v>173</v>
      </c>
      <c r="C65" s="48">
        <f t="shared" si="0"/>
        <v>704.87</v>
      </c>
      <c r="D65" s="49"/>
      <c r="E65" s="48">
        <v>704.87</v>
      </c>
      <c r="F65" s="50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</row>
    <row r="66" spans="1:245" s="35" customFormat="1" ht="19.5" customHeight="1">
      <c r="A66" s="46" t="s">
        <v>113</v>
      </c>
      <c r="B66" s="47" t="s">
        <v>174</v>
      </c>
      <c r="C66" s="48">
        <f t="shared" si="0"/>
        <v>1753.85</v>
      </c>
      <c r="D66" s="48">
        <v>972.48</v>
      </c>
      <c r="E66" s="48">
        <v>781.37</v>
      </c>
      <c r="F66" s="50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</row>
    <row r="67" spans="1:245" s="35" customFormat="1" ht="19.5" customHeight="1">
      <c r="A67" s="46" t="s">
        <v>64</v>
      </c>
      <c r="B67" s="47" t="s">
        <v>65</v>
      </c>
      <c r="C67" s="48">
        <f t="shared" si="0"/>
        <v>2092.68</v>
      </c>
      <c r="D67" s="48">
        <f>D68</f>
        <v>2092.68</v>
      </c>
      <c r="E67" s="48"/>
      <c r="F67" s="50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</row>
    <row r="68" spans="1:245" s="35" customFormat="1" ht="19.5" customHeight="1">
      <c r="A68" s="46" t="s">
        <v>114</v>
      </c>
      <c r="B68" s="47" t="s">
        <v>175</v>
      </c>
      <c r="C68" s="48">
        <f t="shared" si="0"/>
        <v>2092.68</v>
      </c>
      <c r="D68" s="48">
        <f>SUM(D69:D70)</f>
        <v>2092.68</v>
      </c>
      <c r="E68" s="48"/>
      <c r="F68" s="50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</row>
    <row r="69" spans="1:245" s="35" customFormat="1" ht="19.5" customHeight="1">
      <c r="A69" s="46" t="s">
        <v>115</v>
      </c>
      <c r="B69" s="47" t="s">
        <v>176</v>
      </c>
      <c r="C69" s="48">
        <f t="shared" si="0"/>
        <v>2031.07</v>
      </c>
      <c r="D69" s="48">
        <v>2031.07</v>
      </c>
      <c r="E69" s="49"/>
      <c r="F69" s="50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</row>
    <row r="70" spans="1:245" s="35" customFormat="1" ht="19.5" customHeight="1">
      <c r="A70" s="46" t="s">
        <v>116</v>
      </c>
      <c r="B70" s="47" t="s">
        <v>177</v>
      </c>
      <c r="C70" s="48">
        <f t="shared" si="0"/>
        <v>61.61</v>
      </c>
      <c r="D70" s="48">
        <v>61.61</v>
      </c>
      <c r="E70" s="49"/>
      <c r="F70" s="50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</row>
    <row r="71" spans="1:245" s="35" customFormat="1" ht="19.5" customHeight="1">
      <c r="A71" s="46" t="s">
        <v>66</v>
      </c>
      <c r="B71" s="47" t="s">
        <v>67</v>
      </c>
      <c r="C71" s="48">
        <f t="shared" si="0"/>
        <v>77.42</v>
      </c>
      <c r="D71" s="48"/>
      <c r="E71" s="48">
        <f>E72+E73</f>
        <v>77.42</v>
      </c>
      <c r="F71" s="50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</row>
    <row r="72" spans="1:245" s="35" customFormat="1" ht="19.5" customHeight="1">
      <c r="A72" s="46" t="s">
        <v>120</v>
      </c>
      <c r="B72" s="47" t="s">
        <v>178</v>
      </c>
      <c r="C72" s="48">
        <f>D72+E72</f>
        <v>55.56</v>
      </c>
      <c r="D72" s="49"/>
      <c r="E72" s="48">
        <v>55.56</v>
      </c>
      <c r="F72" s="5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</row>
    <row r="73" spans="1:245" s="35" customFormat="1" ht="19.5" customHeight="1">
      <c r="A73" s="46" t="s">
        <v>117</v>
      </c>
      <c r="B73" s="47" t="s">
        <v>179</v>
      </c>
      <c r="C73" s="48">
        <f>D73+E73</f>
        <v>21.86</v>
      </c>
      <c r="D73" s="49"/>
      <c r="E73" s="48">
        <v>21.86</v>
      </c>
      <c r="F73" s="50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</row>
  </sheetData>
  <sheetProtection/>
  <mergeCells count="7">
    <mergeCell ref="F6:F7"/>
    <mergeCell ref="A1:B1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  <ignoredErrors>
    <ignoredError sqref="A9:A26 A32:A62 A63:A73 A27: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31.00390625" style="0" customWidth="1"/>
    <col min="2" max="2" width="23.875" style="0" customWidth="1"/>
    <col min="3" max="3" width="23.125" style="0" customWidth="1"/>
  </cols>
  <sheetData>
    <row r="1" spans="1:2" ht="28.5" customHeight="1">
      <c r="A1" s="65"/>
      <c r="B1" s="65"/>
    </row>
    <row r="2" spans="1:10" ht="28.5" customHeight="1">
      <c r="A2" s="19"/>
      <c r="B2" s="19"/>
      <c r="C2" s="21" t="s">
        <v>18</v>
      </c>
      <c r="J2" s="21"/>
    </row>
    <row r="3" spans="1:3" ht="34.5" customHeight="1">
      <c r="A3" s="67" t="s">
        <v>24</v>
      </c>
      <c r="B3" s="67"/>
      <c r="C3" s="67"/>
    </row>
    <row r="4" spans="1:3" ht="25.5" customHeight="1">
      <c r="A4" t="s">
        <v>126</v>
      </c>
      <c r="C4" s="26" t="s">
        <v>22</v>
      </c>
    </row>
    <row r="5" spans="1:3" ht="29.25" customHeight="1">
      <c r="A5" s="24" t="s">
        <v>20</v>
      </c>
      <c r="B5" s="24" t="s">
        <v>19</v>
      </c>
      <c r="C5" s="24" t="s">
        <v>21</v>
      </c>
    </row>
    <row r="6" spans="1:6" ht="30" customHeight="1">
      <c r="A6" s="24" t="s">
        <v>9</v>
      </c>
      <c r="B6" s="61">
        <f>SUM(B7:B9)</f>
        <v>1059.0548</v>
      </c>
      <c r="C6" s="34">
        <f>SUM(C7:C9)</f>
        <v>913.22</v>
      </c>
      <c r="E6" s="38"/>
      <c r="F6" s="38"/>
    </row>
    <row r="7" spans="1:6" ht="30" customHeight="1">
      <c r="A7" s="25" t="s">
        <v>25</v>
      </c>
      <c r="B7" s="61">
        <f>344.4748+3.81-91.39</f>
        <v>256.89480000000003</v>
      </c>
      <c r="C7" s="34">
        <v>199.5</v>
      </c>
      <c r="E7" s="38"/>
      <c r="F7" s="38"/>
    </row>
    <row r="8" spans="1:6" ht="30" customHeight="1">
      <c r="A8" s="25" t="s">
        <v>26</v>
      </c>
      <c r="B8" s="61">
        <v>244.91</v>
      </c>
      <c r="C8" s="34">
        <v>241.3</v>
      </c>
      <c r="E8" s="38"/>
      <c r="F8" s="38"/>
    </row>
    <row r="9" spans="1:6" ht="30" customHeight="1">
      <c r="A9" s="25" t="s">
        <v>27</v>
      </c>
      <c r="B9" s="61">
        <v>557.25</v>
      </c>
      <c r="C9" s="34">
        <v>472.42</v>
      </c>
      <c r="E9" s="38"/>
      <c r="F9" s="38"/>
    </row>
    <row r="10" ht="24" customHeight="1">
      <c r="A10" s="28"/>
    </row>
    <row r="11" ht="19.5" customHeight="1">
      <c r="A11" s="28"/>
    </row>
  </sheetData>
  <sheetProtection/>
  <mergeCells count="2">
    <mergeCell ref="A1:B1"/>
    <mergeCell ref="A3:C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ningbo</cp:lastModifiedBy>
  <cp:lastPrinted>2013-10-30T10:46:22Z</cp:lastPrinted>
  <dcterms:created xsi:type="dcterms:W3CDTF">2013-02-18T08:49:03Z</dcterms:created>
  <dcterms:modified xsi:type="dcterms:W3CDTF">2013-10-30T12:14:41Z</dcterms:modified>
  <cp:category/>
  <cp:version/>
  <cp:contentType/>
  <cp:contentStatus/>
</cp:coreProperties>
</file>